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ovettg\Documents\Excel files\IES data\Ammonia Vol expt\LTREB ammonia volatilization\"/>
    </mc:Choice>
  </mc:AlternateContent>
  <bookViews>
    <workbookView xWindow="0" yWindow="0" windowWidth="16380" windowHeight="8196" tabRatio="500"/>
  </bookViews>
  <sheets>
    <sheet name="NH3VOL" sheetId="1" r:id="rId1"/>
  </sheets>
  <calcPr calcId="162913" iterateCount="1"/>
  <extLst>
    <ext xmlns:loext="http://schemas.libreoffice.org/" uri="{7626C862-2A13-11E5-B345-FEFF819CDC9F}">
      <loext:extCalcPr stringRefSyntax="CalcA1"/>
    </ext>
  </extLst>
</workbook>
</file>

<file path=xl/calcChain.xml><?xml version="1.0" encoding="utf-8"?>
<calcChain xmlns="http://schemas.openxmlformats.org/spreadsheetml/2006/main">
  <c r="N60" i="1" l="1"/>
  <c r="N59" i="1"/>
  <c r="N58" i="1"/>
  <c r="N57" i="1"/>
  <c r="N56" i="1"/>
  <c r="N55" i="1"/>
  <c r="N54" i="1"/>
  <c r="N53" i="1"/>
  <c r="N52" i="1"/>
  <c r="N51" i="1"/>
  <c r="N50" i="1"/>
  <c r="N49" i="1"/>
  <c r="N48" i="1"/>
  <c r="N47" i="1"/>
  <c r="N46" i="1"/>
  <c r="N45" i="1"/>
  <c r="N44" i="1"/>
  <c r="N43" i="1"/>
  <c r="N42" i="1"/>
  <c r="N41" i="1"/>
  <c r="N40" i="1"/>
  <c r="N39" i="1"/>
  <c r="N38" i="1"/>
  <c r="N37" i="1"/>
  <c r="N36" i="1"/>
  <c r="N35" i="1"/>
  <c r="N34" i="1"/>
  <c r="N33" i="1"/>
  <c r="N32" i="1"/>
  <c r="N31" i="1"/>
  <c r="N30" i="1"/>
  <c r="N29" i="1"/>
  <c r="N28" i="1"/>
  <c r="N27" i="1"/>
  <c r="N26" i="1"/>
  <c r="N25" i="1"/>
  <c r="N24" i="1"/>
  <c r="N23" i="1"/>
  <c r="N22" i="1"/>
  <c r="N21" i="1"/>
  <c r="N20" i="1"/>
  <c r="N19" i="1"/>
  <c r="N18" i="1"/>
  <c r="N17" i="1"/>
  <c r="N16" i="1"/>
  <c r="N15" i="1"/>
  <c r="N14" i="1"/>
  <c r="N13" i="1"/>
  <c r="N12" i="1"/>
  <c r="N11" i="1"/>
  <c r="N10" i="1"/>
  <c r="N9" i="1"/>
  <c r="N8" i="1"/>
  <c r="N7" i="1"/>
  <c r="AT60" i="1" l="1"/>
  <c r="AG60" i="1"/>
  <c r="AE60" i="1"/>
  <c r="AD60" i="1"/>
  <c r="AC60" i="1"/>
  <c r="AB60" i="1"/>
  <c r="AF60" i="1" s="1"/>
  <c r="AT59" i="1"/>
  <c r="AG59" i="1"/>
  <c r="AP59" i="1" s="1"/>
  <c r="AF59" i="1"/>
  <c r="AW59" i="1" s="1"/>
  <c r="AE59" i="1"/>
  <c r="AD59" i="1"/>
  <c r="AC59" i="1"/>
  <c r="AB59" i="1"/>
  <c r="AT58" i="1"/>
  <c r="AO58" i="1"/>
  <c r="AI58" i="1"/>
  <c r="AH58" i="1"/>
  <c r="AG58" i="1"/>
  <c r="AE58" i="1"/>
  <c r="AD58" i="1"/>
  <c r="AC58" i="1"/>
  <c r="AB58" i="1"/>
  <c r="AF58" i="1" s="1"/>
  <c r="AT57" i="1"/>
  <c r="AP57" i="1"/>
  <c r="AM57" i="1"/>
  <c r="AI57" i="1"/>
  <c r="AH57" i="1"/>
  <c r="AJ57" i="1" s="1"/>
  <c r="AG57" i="1"/>
  <c r="AF57" i="1"/>
  <c r="AW57" i="1" s="1"/>
  <c r="AE57" i="1"/>
  <c r="AD57" i="1"/>
  <c r="AC57" i="1"/>
  <c r="AB57" i="1"/>
  <c r="AT56" i="1"/>
  <c r="AI56" i="1"/>
  <c r="AH56" i="1"/>
  <c r="AG56" i="1"/>
  <c r="AE56" i="1"/>
  <c r="AD56" i="1"/>
  <c r="AC56" i="1"/>
  <c r="AB56" i="1"/>
  <c r="AT55" i="1"/>
  <c r="AP55" i="1"/>
  <c r="AM55" i="1"/>
  <c r="AI55" i="1"/>
  <c r="AH55" i="1"/>
  <c r="AJ55" i="1" s="1"/>
  <c r="AG55" i="1"/>
  <c r="AK55" i="1" s="1"/>
  <c r="AL55" i="1" s="1"/>
  <c r="AX55" i="1" s="1"/>
  <c r="AF55" i="1"/>
  <c r="AW55" i="1" s="1"/>
  <c r="AE55" i="1"/>
  <c r="AD55" i="1"/>
  <c r="AC55" i="1"/>
  <c r="AB55" i="1"/>
  <c r="AT54" i="1"/>
  <c r="AG54" i="1"/>
  <c r="AE54" i="1"/>
  <c r="AD54" i="1"/>
  <c r="AC54" i="1"/>
  <c r="AB54" i="1"/>
  <c r="AT53" i="1"/>
  <c r="AG53" i="1"/>
  <c r="AE53" i="1"/>
  <c r="AF53" i="1" s="1"/>
  <c r="AD53" i="1"/>
  <c r="AC53" i="1"/>
  <c r="AB53" i="1"/>
  <c r="AT52" i="1"/>
  <c r="AI52" i="1"/>
  <c r="AH52" i="1"/>
  <c r="AG52" i="1"/>
  <c r="AE52" i="1"/>
  <c r="AD52" i="1"/>
  <c r="AC52" i="1"/>
  <c r="AB52" i="1"/>
  <c r="AT51" i="1"/>
  <c r="AP51" i="1"/>
  <c r="AM51" i="1"/>
  <c r="AI51" i="1"/>
  <c r="AH51" i="1"/>
  <c r="AJ51" i="1" s="1"/>
  <c r="AG51" i="1"/>
  <c r="AK51" i="1" s="1"/>
  <c r="AL51" i="1" s="1"/>
  <c r="AF51" i="1"/>
  <c r="AW51" i="1" s="1"/>
  <c r="AE51" i="1"/>
  <c r="AD51" i="1"/>
  <c r="AC51" i="1"/>
  <c r="AB51" i="1"/>
  <c r="AT50" i="1"/>
  <c r="AI50" i="1"/>
  <c r="AH50" i="1"/>
  <c r="AG50" i="1"/>
  <c r="AE50" i="1"/>
  <c r="AD50" i="1"/>
  <c r="AC50" i="1"/>
  <c r="AB50" i="1"/>
  <c r="AT49" i="1"/>
  <c r="AP49" i="1"/>
  <c r="AM49" i="1"/>
  <c r="AI49" i="1"/>
  <c r="AH49" i="1"/>
  <c r="AJ49" i="1" s="1"/>
  <c r="AG49" i="1"/>
  <c r="AF49" i="1"/>
  <c r="AW49" i="1" s="1"/>
  <c r="AE49" i="1"/>
  <c r="AD49" i="1"/>
  <c r="AC49" i="1"/>
  <c r="AB49" i="1"/>
  <c r="AT48" i="1"/>
  <c r="AG48" i="1"/>
  <c r="AE48" i="1"/>
  <c r="AD48" i="1"/>
  <c r="AC48" i="1"/>
  <c r="AB48" i="1"/>
  <c r="AT47" i="1"/>
  <c r="AP47" i="1"/>
  <c r="AG47" i="1"/>
  <c r="AE47" i="1"/>
  <c r="AF47" i="1" s="1"/>
  <c r="AW47" i="1" s="1"/>
  <c r="AD47" i="1"/>
  <c r="AC47" i="1"/>
  <c r="AB47" i="1"/>
  <c r="AT46" i="1"/>
  <c r="AI46" i="1"/>
  <c r="AH46" i="1"/>
  <c r="AG46" i="1"/>
  <c r="AE46" i="1"/>
  <c r="AD46" i="1"/>
  <c r="AC46" i="1"/>
  <c r="AB46" i="1"/>
  <c r="AF46" i="1" s="1"/>
  <c r="AT45" i="1"/>
  <c r="AP45" i="1"/>
  <c r="AM45" i="1"/>
  <c r="AI45" i="1"/>
  <c r="AH45" i="1"/>
  <c r="AJ45" i="1" s="1"/>
  <c r="AG45" i="1"/>
  <c r="AK45" i="1" s="1"/>
  <c r="AL45" i="1" s="1"/>
  <c r="AF45" i="1"/>
  <c r="AW45" i="1" s="1"/>
  <c r="AE45" i="1"/>
  <c r="AD45" i="1"/>
  <c r="AC45" i="1"/>
  <c r="AB45" i="1"/>
  <c r="AT44" i="1"/>
  <c r="AI44" i="1"/>
  <c r="AH44" i="1"/>
  <c r="AG44" i="1"/>
  <c r="AE44" i="1"/>
  <c r="AD44" i="1"/>
  <c r="AC44" i="1"/>
  <c r="AB44" i="1"/>
  <c r="AT43" i="1"/>
  <c r="AP43" i="1"/>
  <c r="AM43" i="1"/>
  <c r="AI43" i="1"/>
  <c r="AH43" i="1"/>
  <c r="AJ43" i="1" s="1"/>
  <c r="AG43" i="1"/>
  <c r="AF43" i="1"/>
  <c r="AW43" i="1" s="1"/>
  <c r="AE43" i="1"/>
  <c r="AD43" i="1"/>
  <c r="AC43" i="1"/>
  <c r="AB43" i="1"/>
  <c r="AT42" i="1"/>
  <c r="AG42" i="1"/>
  <c r="AE42" i="1"/>
  <c r="AD42" i="1"/>
  <c r="AC42" i="1"/>
  <c r="AF42" i="1" s="1"/>
  <c r="AB42" i="1"/>
  <c r="AT41" i="1"/>
  <c r="AP41" i="1"/>
  <c r="AG41" i="1"/>
  <c r="AE41" i="1"/>
  <c r="AF41" i="1" s="1"/>
  <c r="AD41" i="1"/>
  <c r="AC41" i="1"/>
  <c r="AB41" i="1"/>
  <c r="AT40" i="1"/>
  <c r="AO40" i="1"/>
  <c r="AI40" i="1"/>
  <c r="AH40" i="1"/>
  <c r="AG40" i="1"/>
  <c r="AF40" i="1"/>
  <c r="AM40" i="1" s="1"/>
  <c r="AE40" i="1"/>
  <c r="AD40" i="1"/>
  <c r="AC40" i="1"/>
  <c r="AB40" i="1"/>
  <c r="AT39" i="1"/>
  <c r="AP39" i="1"/>
  <c r="AM39" i="1"/>
  <c r="AL39" i="1"/>
  <c r="AX39" i="1" s="1"/>
  <c r="AI39" i="1"/>
  <c r="AH39" i="1"/>
  <c r="AJ39" i="1" s="1"/>
  <c r="AG39" i="1"/>
  <c r="AK39" i="1" s="1"/>
  <c r="AF39" i="1"/>
  <c r="AW39" i="1" s="1"/>
  <c r="AE39" i="1"/>
  <c r="AD39" i="1"/>
  <c r="AC39" i="1"/>
  <c r="AB39" i="1"/>
  <c r="AT38" i="1"/>
  <c r="AI38" i="1"/>
  <c r="AH38" i="1"/>
  <c r="AG38" i="1"/>
  <c r="AF38" i="1"/>
  <c r="AE38" i="1"/>
  <c r="AD38" i="1"/>
  <c r="AC38" i="1"/>
  <c r="AB38" i="1"/>
  <c r="AT37" i="1"/>
  <c r="AI37" i="1"/>
  <c r="AH37" i="1"/>
  <c r="AJ37" i="1" s="1"/>
  <c r="AG37" i="1"/>
  <c r="AP37" i="1" s="1"/>
  <c r="AF37" i="1"/>
  <c r="AE37" i="1"/>
  <c r="AD37" i="1"/>
  <c r="AC37" i="1"/>
  <c r="AB37" i="1"/>
  <c r="AT36" i="1"/>
  <c r="AG36" i="1"/>
  <c r="AE36" i="1"/>
  <c r="AD36" i="1"/>
  <c r="AC36" i="1"/>
  <c r="AB36" i="1"/>
  <c r="AF36" i="1" s="1"/>
  <c r="AT35" i="1"/>
  <c r="AG35" i="1"/>
  <c r="AE35" i="1"/>
  <c r="AF35" i="1" s="1"/>
  <c r="AD35" i="1"/>
  <c r="AC35" i="1"/>
  <c r="AB35" i="1"/>
  <c r="AT34" i="1"/>
  <c r="AI34" i="1"/>
  <c r="AH34" i="1"/>
  <c r="AG34" i="1"/>
  <c r="AE34" i="1"/>
  <c r="AD34" i="1"/>
  <c r="AC34" i="1"/>
  <c r="AB34" i="1"/>
  <c r="AF34" i="1" s="1"/>
  <c r="AT33" i="1"/>
  <c r="AI33" i="1"/>
  <c r="AH33" i="1"/>
  <c r="AG33" i="1"/>
  <c r="AP33" i="1" s="1"/>
  <c r="AF33" i="1"/>
  <c r="AW33" i="1" s="1"/>
  <c r="AE33" i="1"/>
  <c r="AD33" i="1"/>
  <c r="AC33" i="1"/>
  <c r="AB33" i="1"/>
  <c r="AT32" i="1"/>
  <c r="AI32" i="1"/>
  <c r="AH32" i="1"/>
  <c r="AG32" i="1"/>
  <c r="AE32" i="1"/>
  <c r="AD32" i="1"/>
  <c r="AC32" i="1"/>
  <c r="AB32" i="1"/>
  <c r="AF32" i="1" s="1"/>
  <c r="AT31" i="1"/>
  <c r="AI31" i="1"/>
  <c r="AH31" i="1"/>
  <c r="AG31" i="1"/>
  <c r="AP31" i="1" s="1"/>
  <c r="AF31" i="1"/>
  <c r="AW31" i="1" s="1"/>
  <c r="AE31" i="1"/>
  <c r="AD31" i="1"/>
  <c r="AC31" i="1"/>
  <c r="AB31" i="1"/>
  <c r="AG30" i="1"/>
  <c r="AE30" i="1"/>
  <c r="AD30" i="1"/>
  <c r="AC30" i="1"/>
  <c r="AB30" i="1"/>
  <c r="AF30" i="1" s="1"/>
  <c r="AT29" i="1"/>
  <c r="AG29" i="1"/>
  <c r="AP29" i="1" s="1"/>
  <c r="AF29" i="1"/>
  <c r="AE29" i="1"/>
  <c r="AD29" i="1"/>
  <c r="AC29" i="1"/>
  <c r="AB29" i="1"/>
  <c r="AT28" i="1"/>
  <c r="AI28" i="1"/>
  <c r="AH28" i="1"/>
  <c r="AG28" i="1"/>
  <c r="AE28" i="1"/>
  <c r="AD28" i="1"/>
  <c r="AC28" i="1"/>
  <c r="AB28" i="1"/>
  <c r="AF28" i="1" s="1"/>
  <c r="AT27" i="1"/>
  <c r="AP27" i="1"/>
  <c r="AI27" i="1"/>
  <c r="AH27" i="1"/>
  <c r="AG27" i="1"/>
  <c r="AM27" i="1" s="1"/>
  <c r="AF27" i="1"/>
  <c r="AE27" i="1"/>
  <c r="AD27" i="1"/>
  <c r="AC27" i="1"/>
  <c r="AB27" i="1"/>
  <c r="AT26" i="1"/>
  <c r="AI26" i="1"/>
  <c r="AH26" i="1"/>
  <c r="AG26" i="1"/>
  <c r="AF26" i="1"/>
  <c r="AE26" i="1"/>
  <c r="AD26" i="1"/>
  <c r="AC26" i="1"/>
  <c r="AB26" i="1"/>
  <c r="AT25" i="1"/>
  <c r="AI25" i="1"/>
  <c r="AH25" i="1"/>
  <c r="AG25" i="1"/>
  <c r="AK25" i="1" s="1"/>
  <c r="AL25" i="1" s="1"/>
  <c r="AF25" i="1"/>
  <c r="AE25" i="1"/>
  <c r="AD25" i="1"/>
  <c r="AC25" i="1"/>
  <c r="AB25" i="1"/>
  <c r="AT24" i="1"/>
  <c r="AG24" i="1"/>
  <c r="AF24" i="1"/>
  <c r="AE24" i="1"/>
  <c r="AD24" i="1"/>
  <c r="AC24" i="1"/>
  <c r="AB24" i="1"/>
  <c r="AT23" i="1"/>
  <c r="AG23" i="1"/>
  <c r="AP23" i="1" s="1"/>
  <c r="AE23" i="1"/>
  <c r="AF23" i="1" s="1"/>
  <c r="AD23" i="1"/>
  <c r="AC23" i="1"/>
  <c r="AB23" i="1"/>
  <c r="AT22" i="1"/>
  <c r="AI22" i="1"/>
  <c r="AH22" i="1"/>
  <c r="AG22" i="1"/>
  <c r="AE22" i="1"/>
  <c r="AD22" i="1"/>
  <c r="AC22" i="1"/>
  <c r="AB22" i="1"/>
  <c r="AF22" i="1" s="1"/>
  <c r="AT21" i="1"/>
  <c r="AI21" i="1"/>
  <c r="AH21" i="1"/>
  <c r="AG21" i="1"/>
  <c r="AF21" i="1"/>
  <c r="AE21" i="1"/>
  <c r="AD21" i="1"/>
  <c r="AC21" i="1"/>
  <c r="AB21" i="1"/>
  <c r="AT20" i="1"/>
  <c r="AI20" i="1"/>
  <c r="AH20" i="1"/>
  <c r="AG20" i="1"/>
  <c r="AE20" i="1"/>
  <c r="AD20" i="1"/>
  <c r="AC20" i="1"/>
  <c r="AF20" i="1" s="1"/>
  <c r="AB20" i="1"/>
  <c r="AT19" i="1"/>
  <c r="AI19" i="1"/>
  <c r="AH19" i="1"/>
  <c r="AG19" i="1"/>
  <c r="AP19" i="1" s="1"/>
  <c r="AF19" i="1"/>
  <c r="AE19" i="1"/>
  <c r="AD19" i="1"/>
  <c r="AC19" i="1"/>
  <c r="AB19" i="1"/>
  <c r="AG18" i="1"/>
  <c r="AE18" i="1"/>
  <c r="AD18" i="1"/>
  <c r="AC18" i="1"/>
  <c r="AB18" i="1"/>
  <c r="AT17" i="1"/>
  <c r="AL17" i="1"/>
  <c r="AG17" i="1"/>
  <c r="AP17" i="1" s="1"/>
  <c r="AE17" i="1"/>
  <c r="AF17" i="1" s="1"/>
  <c r="AD17" i="1"/>
  <c r="AC17" i="1"/>
  <c r="AB17" i="1"/>
  <c r="AT16" i="1"/>
  <c r="AI16" i="1"/>
  <c r="AH16" i="1"/>
  <c r="AG16" i="1"/>
  <c r="AE16" i="1"/>
  <c r="AD16" i="1"/>
  <c r="AC16" i="1"/>
  <c r="AB16" i="1"/>
  <c r="AF16" i="1" s="1"/>
  <c r="AT15" i="1"/>
  <c r="AW15" i="1" s="1"/>
  <c r="AM15" i="1"/>
  <c r="AI15" i="1"/>
  <c r="AH15" i="1"/>
  <c r="AG15" i="1"/>
  <c r="AP15" i="1" s="1"/>
  <c r="AF15" i="1"/>
  <c r="AE15" i="1"/>
  <c r="AD15" i="1"/>
  <c r="AC15" i="1"/>
  <c r="AB15" i="1"/>
  <c r="AT14" i="1"/>
  <c r="AI14" i="1"/>
  <c r="AH14" i="1"/>
  <c r="AG14" i="1"/>
  <c r="AE14" i="1"/>
  <c r="AD14" i="1"/>
  <c r="AC14" i="1"/>
  <c r="AB14" i="1"/>
  <c r="AF14" i="1" s="1"/>
  <c r="AT13" i="1"/>
  <c r="AW13" i="1" s="1"/>
  <c r="AI13" i="1"/>
  <c r="AH13" i="1"/>
  <c r="AG13" i="1"/>
  <c r="AP13" i="1" s="1"/>
  <c r="AF13" i="1"/>
  <c r="AE13" i="1"/>
  <c r="AD13" i="1"/>
  <c r="AC13" i="1"/>
  <c r="AB13" i="1"/>
  <c r="AT12" i="1"/>
  <c r="AE12" i="1"/>
  <c r="AF12" i="1" s="1"/>
  <c r="AD12" i="1"/>
  <c r="AC12" i="1"/>
  <c r="AB12" i="1"/>
  <c r="AT11" i="1"/>
  <c r="AP11" i="1"/>
  <c r="AF11" i="1"/>
  <c r="AE11" i="1"/>
  <c r="AD11" i="1"/>
  <c r="AC11" i="1"/>
  <c r="AB11" i="1"/>
  <c r="AT10" i="1"/>
  <c r="AI10" i="1"/>
  <c r="AH10" i="1"/>
  <c r="AG10" i="1"/>
  <c r="AE10" i="1"/>
  <c r="AD10" i="1"/>
  <c r="AC10" i="1"/>
  <c r="AF10" i="1" s="1"/>
  <c r="AB10" i="1"/>
  <c r="AT9" i="1"/>
  <c r="AM9" i="1"/>
  <c r="AI9" i="1"/>
  <c r="AH9" i="1"/>
  <c r="AJ9" i="1" s="1"/>
  <c r="AG9" i="1"/>
  <c r="AP9" i="1" s="1"/>
  <c r="AF9" i="1"/>
  <c r="AE9" i="1"/>
  <c r="AD9" i="1"/>
  <c r="AC9" i="1"/>
  <c r="AB9" i="1"/>
  <c r="AT8" i="1"/>
  <c r="AI8" i="1"/>
  <c r="AH8" i="1"/>
  <c r="AG8" i="1"/>
  <c r="AE8" i="1"/>
  <c r="AD8" i="1"/>
  <c r="AC8" i="1"/>
  <c r="AB8" i="1"/>
  <c r="AF8" i="1" s="1"/>
  <c r="AT7" i="1"/>
  <c r="AW7" i="1" s="1"/>
  <c r="AI7" i="1"/>
  <c r="AH7" i="1"/>
  <c r="AG7" i="1"/>
  <c r="AM7" i="1" s="1"/>
  <c r="AF7" i="1"/>
  <c r="AE7" i="1"/>
  <c r="AD7" i="1"/>
  <c r="AC7" i="1"/>
  <c r="AB7" i="1"/>
  <c r="AJ27" i="1" l="1"/>
  <c r="AJ15" i="1"/>
  <c r="AJ31" i="1"/>
  <c r="AN31" i="1" s="1"/>
  <c r="AJ25" i="1"/>
  <c r="AN25" i="1" s="1"/>
  <c r="AK9" i="1"/>
  <c r="AL9" i="1" s="1"/>
  <c r="AM37" i="1"/>
  <c r="AK7" i="1"/>
  <c r="AL7" i="1" s="1"/>
  <c r="AX7" i="1" s="1"/>
  <c r="AP7" i="1"/>
  <c r="AK13" i="1"/>
  <c r="AL13" i="1" s="1"/>
  <c r="AX13" i="1" s="1"/>
  <c r="AM19" i="1"/>
  <c r="AM25" i="1"/>
  <c r="AW37" i="1"/>
  <c r="AW21" i="1"/>
  <c r="AW11" i="1"/>
  <c r="AX11" i="1" s="1"/>
  <c r="AK15" i="1"/>
  <c r="AL15" i="1" s="1"/>
  <c r="AX15" i="1" s="1"/>
  <c r="AW29" i="1"/>
  <c r="AX29" i="1" s="1"/>
  <c r="AM33" i="1"/>
  <c r="AK21" i="1"/>
  <c r="AL21" i="1" s="1"/>
  <c r="AJ13" i="1"/>
  <c r="AN13" i="1" s="1"/>
  <c r="AJ21" i="1"/>
  <c r="AN21" i="1" s="1"/>
  <c r="AP25" i="1"/>
  <c r="AW35" i="1"/>
  <c r="AW9" i="1"/>
  <c r="AM21" i="1"/>
  <c r="AM13" i="1"/>
  <c r="AW19" i="1"/>
  <c r="AP21" i="1"/>
  <c r="AW27" i="1"/>
  <c r="AM31" i="1"/>
  <c r="AM38" i="1"/>
  <c r="AJ19" i="1"/>
  <c r="AN19" i="1" s="1"/>
  <c r="AM26" i="1"/>
  <c r="AK37" i="1"/>
  <c r="AL37" i="1" s="1"/>
  <c r="AW25" i="1"/>
  <c r="AX25" i="1" s="1"/>
  <c r="AJ7" i="1"/>
  <c r="AN7" i="1" s="1"/>
  <c r="AJ33" i="1"/>
  <c r="AN33" i="1" s="1"/>
  <c r="AO53" i="1"/>
  <c r="AW53" i="1"/>
  <c r="AX53" i="1"/>
  <c r="AF54" i="1"/>
  <c r="AF48" i="1"/>
  <c r="AW41" i="1"/>
  <c r="AW23" i="1"/>
  <c r="AW24" i="1"/>
  <c r="AW17" i="1"/>
  <c r="AX17" i="1" s="1"/>
  <c r="AF18" i="1"/>
  <c r="AX59" i="1"/>
  <c r="AP53" i="1"/>
  <c r="AX47" i="1"/>
  <c r="AP35" i="1"/>
  <c r="AW30" i="1"/>
  <c r="AW18" i="1"/>
  <c r="AM22" i="1"/>
  <c r="AW22" i="1"/>
  <c r="AO22" i="1"/>
  <c r="AM28" i="1"/>
  <c r="AW28" i="1"/>
  <c r="AO28" i="1"/>
  <c r="AM34" i="1"/>
  <c r="AW34" i="1"/>
  <c r="AO34" i="1"/>
  <c r="AM16" i="1"/>
  <c r="AO16" i="1"/>
  <c r="AW16" i="1"/>
  <c r="AM32" i="1"/>
  <c r="AW32" i="1"/>
  <c r="AO32" i="1"/>
  <c r="AW36" i="1"/>
  <c r="AM10" i="1"/>
  <c r="AW10" i="1"/>
  <c r="AO10" i="1"/>
  <c r="AM8" i="1"/>
  <c r="AW8" i="1"/>
  <c r="AO8" i="1"/>
  <c r="AM14" i="1"/>
  <c r="AW14" i="1"/>
  <c r="AO14" i="1"/>
  <c r="AM20" i="1"/>
  <c r="AW20" i="1"/>
  <c r="AO20" i="1"/>
  <c r="AW42" i="1"/>
  <c r="AP16" i="1"/>
  <c r="AK16" i="1"/>
  <c r="AL16" i="1" s="1"/>
  <c r="AJ16" i="1"/>
  <c r="AN16" i="1" s="1"/>
  <c r="AK27" i="1"/>
  <c r="AL27" i="1" s="1"/>
  <c r="AP28" i="1"/>
  <c r="AK28" i="1"/>
  <c r="AL28" i="1" s="1"/>
  <c r="AX28" i="1" s="1"/>
  <c r="AJ28" i="1"/>
  <c r="AN28" i="1" s="1"/>
  <c r="AW40" i="1"/>
  <c r="AW46" i="1"/>
  <c r="AM46" i="1"/>
  <c r="AP50" i="1"/>
  <c r="AK50" i="1"/>
  <c r="AL50" i="1" s="1"/>
  <c r="AJ50" i="1"/>
  <c r="AX51" i="1"/>
  <c r="AP52" i="1"/>
  <c r="AK52" i="1"/>
  <c r="AL52" i="1" s="1"/>
  <c r="AJ52" i="1"/>
  <c r="AO13" i="1"/>
  <c r="AP14" i="1"/>
  <c r="AK14" i="1"/>
  <c r="AL14" i="1" s="1"/>
  <c r="AJ14" i="1"/>
  <c r="AN14" i="1" s="1"/>
  <c r="AW58" i="1"/>
  <c r="AM58" i="1"/>
  <c r="AW48" i="1"/>
  <c r="AP26" i="1"/>
  <c r="AK26" i="1"/>
  <c r="AL26" i="1" s="1"/>
  <c r="AJ26" i="1"/>
  <c r="AN26" i="1" s="1"/>
  <c r="AW38" i="1"/>
  <c r="AW60" i="1"/>
  <c r="AO7" i="1"/>
  <c r="AO15" i="1"/>
  <c r="AN15" i="1"/>
  <c r="AK31" i="1"/>
  <c r="AL31" i="1" s="1"/>
  <c r="AX31" i="1" s="1"/>
  <c r="AP32" i="1"/>
  <c r="AK32" i="1"/>
  <c r="AL32" i="1" s="1"/>
  <c r="AX32" i="1" s="1"/>
  <c r="AJ32" i="1"/>
  <c r="AN32" i="1" s="1"/>
  <c r="AF44" i="1"/>
  <c r="AK49" i="1"/>
  <c r="AL49" i="1" s="1"/>
  <c r="AX49" i="1" s="1"/>
  <c r="AO26" i="1"/>
  <c r="AK33" i="1"/>
  <c r="AL33" i="1" s="1"/>
  <c r="AX33" i="1" s="1"/>
  <c r="AP34" i="1"/>
  <c r="AK34" i="1"/>
  <c r="AL34" i="1" s="1"/>
  <c r="AJ34" i="1"/>
  <c r="AN34" i="1" s="1"/>
  <c r="AF56" i="1"/>
  <c r="AW12" i="1"/>
  <c r="AO17" i="1"/>
  <c r="AW26" i="1"/>
  <c r="AP38" i="1"/>
  <c r="AK38" i="1"/>
  <c r="AL38" i="1" s="1"/>
  <c r="AJ38" i="1"/>
  <c r="AN38" i="1" s="1"/>
  <c r="AP46" i="1"/>
  <c r="AK46" i="1"/>
  <c r="AL46" i="1" s="1"/>
  <c r="AX46" i="1" s="1"/>
  <c r="AJ46" i="1"/>
  <c r="AN46" i="1" s="1"/>
  <c r="AO9" i="1"/>
  <c r="AN9" i="1"/>
  <c r="AP58" i="1"/>
  <c r="AK58" i="1"/>
  <c r="AL58" i="1" s="1"/>
  <c r="AJ58" i="1"/>
  <c r="AN58" i="1" s="1"/>
  <c r="AP40" i="1"/>
  <c r="AK40" i="1"/>
  <c r="AL40" i="1" s="1"/>
  <c r="AJ40" i="1"/>
  <c r="AN40" i="1" s="1"/>
  <c r="AP44" i="1"/>
  <c r="AK44" i="1"/>
  <c r="AL44" i="1" s="1"/>
  <c r="AJ44" i="1"/>
  <c r="AX45" i="1"/>
  <c r="AF52" i="1"/>
  <c r="AP10" i="1"/>
  <c r="AK10" i="1"/>
  <c r="AL10" i="1" s="1"/>
  <c r="AJ10" i="1"/>
  <c r="AN10" i="1" s="1"/>
  <c r="AL18" i="1"/>
  <c r="AP56" i="1"/>
  <c r="AK56" i="1"/>
  <c r="AL56" i="1" s="1"/>
  <c r="AJ56" i="1"/>
  <c r="AK57" i="1"/>
  <c r="AL57" i="1" s="1"/>
  <c r="AX57" i="1" s="1"/>
  <c r="AO11" i="1"/>
  <c r="AK19" i="1"/>
  <c r="AL19" i="1" s="1"/>
  <c r="AP20" i="1"/>
  <c r="AK20" i="1"/>
  <c r="AL20" i="1" s="1"/>
  <c r="AJ20" i="1"/>
  <c r="AN20" i="1" s="1"/>
  <c r="AK43" i="1"/>
  <c r="AL43" i="1" s="1"/>
  <c r="AX43" i="1" s="1"/>
  <c r="AO46" i="1"/>
  <c r="AF50" i="1"/>
  <c r="AP8" i="1"/>
  <c r="AK8" i="1"/>
  <c r="AL8" i="1" s="1"/>
  <c r="AJ8" i="1"/>
  <c r="AN8" i="1" s="1"/>
  <c r="AP22" i="1"/>
  <c r="AK22" i="1"/>
  <c r="AL22" i="1" s="1"/>
  <c r="AJ22" i="1"/>
  <c r="AN22" i="1" s="1"/>
  <c r="AO38" i="1"/>
  <c r="AN27" i="1"/>
  <c r="AN37" i="1"/>
  <c r="AN39" i="1"/>
  <c r="AN43" i="1"/>
  <c r="AN45" i="1"/>
  <c r="AN49" i="1"/>
  <c r="AN51" i="1"/>
  <c r="AN55" i="1"/>
  <c r="AN57" i="1"/>
  <c r="AO19" i="1"/>
  <c r="AO21" i="1"/>
  <c r="AO23" i="1"/>
  <c r="AO25" i="1"/>
  <c r="AO27" i="1"/>
  <c r="AO29" i="1"/>
  <c r="AO31" i="1"/>
  <c r="AO33" i="1"/>
  <c r="AO35" i="1"/>
  <c r="AO37" i="1"/>
  <c r="AO39" i="1"/>
  <c r="AO41" i="1"/>
  <c r="AO43" i="1"/>
  <c r="AO45" i="1"/>
  <c r="AO47" i="1"/>
  <c r="AO49" i="1"/>
  <c r="AO51" i="1"/>
  <c r="AO55" i="1"/>
  <c r="AO57" i="1"/>
  <c r="AO59" i="1"/>
  <c r="AX37" i="1" l="1"/>
  <c r="AX19" i="1"/>
  <c r="AX9" i="1"/>
  <c r="AX26" i="1"/>
  <c r="AX21" i="1"/>
  <c r="AX35" i="1"/>
  <c r="AX27" i="1"/>
  <c r="AX38" i="1"/>
  <c r="AX34" i="1"/>
  <c r="AX8" i="1"/>
  <c r="AW54" i="1"/>
  <c r="AX54" i="1" s="1"/>
  <c r="AX48" i="1"/>
  <c r="AX41" i="1"/>
  <c r="AX24" i="1"/>
  <c r="AX23" i="1"/>
  <c r="AX18" i="1"/>
  <c r="AX42" i="1"/>
  <c r="AX36" i="1"/>
  <c r="AX30" i="1"/>
  <c r="AW50" i="1"/>
  <c r="AM50" i="1"/>
  <c r="AO50" i="1"/>
  <c r="AN50" i="1"/>
  <c r="AX56" i="1"/>
  <c r="AW44" i="1"/>
  <c r="AM44" i="1"/>
  <c r="AN44" i="1"/>
  <c r="AO44" i="1"/>
  <c r="AX20" i="1"/>
  <c r="AX44" i="1"/>
  <c r="AX22" i="1"/>
  <c r="AX16" i="1"/>
  <c r="AW52" i="1"/>
  <c r="AM52" i="1"/>
  <c r="AO52" i="1"/>
  <c r="AN52" i="1"/>
  <c r="AX40" i="1"/>
  <c r="AX50" i="1"/>
  <c r="AX52" i="1"/>
  <c r="AX60" i="1"/>
  <c r="AX14" i="1"/>
  <c r="AX10" i="1"/>
  <c r="AX12" i="1"/>
  <c r="AX58" i="1"/>
  <c r="AW56" i="1"/>
  <c r="AM56" i="1"/>
  <c r="AO56" i="1"/>
  <c r="AN56" i="1"/>
</calcChain>
</file>

<file path=xl/sharedStrings.xml><?xml version="1.0" encoding="utf-8"?>
<sst xmlns="http://schemas.openxmlformats.org/spreadsheetml/2006/main" count="60" uniqueCount="60">
  <si>
    <t>NH3 Volatilization Experiment</t>
  </si>
  <si>
    <t>concentrations (mg N/L)</t>
  </si>
  <si>
    <t>volumes in ml</t>
  </si>
  <si>
    <t>N amount (ug N)</t>
  </si>
  <si>
    <t>la in cm2</t>
  </si>
  <si>
    <t>sla cm2/g</t>
  </si>
  <si>
    <t>dw in g</t>
  </si>
  <si>
    <t>N in ug</t>
  </si>
  <si>
    <t>date</t>
  </si>
  <si>
    <t>jar</t>
  </si>
  <si>
    <t>run time</t>
  </si>
  <si>
    <t>lvs</t>
  </si>
  <si>
    <t>cats</t>
  </si>
  <si>
    <t>av instar</t>
  </si>
  <si>
    <t>wpick</t>
  </si>
  <si>
    <t>la before</t>
  </si>
  <si>
    <t>la after</t>
  </si>
  <si>
    <t>la bits</t>
  </si>
  <si>
    <t>la chunks</t>
  </si>
  <si>
    <t>dw after</t>
  </si>
  <si>
    <t>dw bits</t>
  </si>
  <si>
    <t>dw lv+bits</t>
  </si>
  <si>
    <t>dw frass</t>
  </si>
  <si>
    <t>dw chunks</t>
  </si>
  <si>
    <t>intake1</t>
  </si>
  <si>
    <t>intake2</t>
  </si>
  <si>
    <t>intake3</t>
  </si>
  <si>
    <t>filter1</t>
  </si>
  <si>
    <t>filter2</t>
  </si>
  <si>
    <t>jar extract</t>
  </si>
  <si>
    <t>wpick extract</t>
  </si>
  <si>
    <t>wpick inside</t>
  </si>
  <si>
    <t>exvol filter</t>
  </si>
  <si>
    <t>exvol jar</t>
  </si>
  <si>
    <t>exvol wp</t>
  </si>
  <si>
    <t>N filter1</t>
  </si>
  <si>
    <t>Nfilter2</t>
  </si>
  <si>
    <t>N jarext</t>
  </si>
  <si>
    <t>N pickext</t>
  </si>
  <si>
    <t>total out</t>
  </si>
  <si>
    <t>la consum</t>
  </si>
  <si>
    <t>sla bits</t>
  </si>
  <si>
    <t>sla chunks</t>
  </si>
  <si>
    <t>dw cons bits</t>
  </si>
  <si>
    <t>dw cons chnk</t>
  </si>
  <si>
    <t>N consum</t>
  </si>
  <si>
    <t>N/cm2</t>
  </si>
  <si>
    <t>N/dw</t>
  </si>
  <si>
    <t>N/cat-hr</t>
  </si>
  <si>
    <t>la/cat-hr</t>
  </si>
  <si>
    <t># molts</t>
  </si>
  <si>
    <t>avg%N lvs</t>
  </si>
  <si>
    <t>avg%N frass</t>
  </si>
  <si>
    <t>ug N frass</t>
  </si>
  <si>
    <t>avg%N chnks</t>
  </si>
  <si>
    <t>avg%N bits</t>
  </si>
  <si>
    <t>NH4 +Nfrass</t>
  </si>
  <si>
    <t>Nin-Nout</t>
  </si>
  <si>
    <t>A note on missing values:  For runs in which there were no leaves, all direct measures of leaf area and mass are listed as 0.  Calculations with those values in denominator, causing division by zero, were entered as a missing value (blank cell in Excel). Two values of "dw bits" listed as &lt;0.01 were re-entered as 0.005.</t>
  </si>
  <si>
    <t>Likewise, for runs with no caterpillars, all frass production is entered as zero, and calculations with frass production in the denominator are missing values.  Note that frass production can happen in runs with no leaves because of pre-run feeding by caterpillar.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</si>
</sst>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_);&quot;($&quot;#,##0\)"/>
    <numFmt numFmtId="165" formatCode="mmmm\ d&quot;, &quot;yyyy"/>
    <numFmt numFmtId="166" formatCode="[&lt;36526]mm/dd/yy;mm/dd/yyyy"/>
    <numFmt numFmtId="167" formatCode="0.0"/>
    <numFmt numFmtId="168" formatCode="0.0000"/>
    <numFmt numFmtId="169" formatCode="#,##0.000"/>
    <numFmt numFmtId="170" formatCode="0.000"/>
  </numFmts>
  <fonts count="4" x14ac:knownFonts="1">
    <font>
      <sz val="10"/>
      <name val="Arial"/>
    </font>
    <font>
      <sz val="10"/>
      <name val="Arial"/>
    </font>
    <font>
      <b/>
      <sz val="18"/>
      <name val="Arial"/>
    </font>
    <font>
      <b/>
      <sz val="12"/>
      <name val="Arial"/>
    </font>
  </fonts>
  <fills count="3">
    <fill>
      <patternFill patternType="none"/>
    </fill>
    <fill>
      <patternFill patternType="gray125"/>
    </fill>
    <fill>
      <patternFill patternType="solid">
        <fgColor rgb="FFFFFFFF"/>
        <bgColor rgb="FFFFFFCC"/>
      </patternFill>
    </fill>
  </fills>
  <borders count="2">
    <border>
      <left/>
      <right/>
      <top/>
      <bottom/>
      <diagonal/>
    </border>
    <border>
      <left/>
      <right/>
      <top style="double">
        <color auto="1"/>
      </top>
      <bottom/>
      <diagonal/>
    </border>
  </borders>
  <cellStyleXfs count="9">
    <xf numFmtId="0" fontId="0" fillId="0" borderId="0"/>
    <xf numFmtId="3" fontId="1" fillId="0" borderId="0" applyBorder="0" applyAlignment="0" applyProtection="0"/>
    <xf numFmtId="164" fontId="1" fillId="0" borderId="0" applyBorder="0" applyAlignment="0" applyProtection="0"/>
    <xf numFmtId="165" fontId="1" fillId="0" borderId="0" applyBorder="0" applyAlignment="0" applyProtection="0"/>
    <xf numFmtId="2" fontId="1" fillId="0" borderId="0" applyBorder="0" applyAlignment="0" applyProtection="0"/>
    <xf numFmtId="0" fontId="2" fillId="0" borderId="0" applyBorder="0" applyAlignment="0" applyProtection="0"/>
    <xf numFmtId="0" fontId="3" fillId="0" borderId="0" applyBorder="0" applyAlignment="0" applyProtection="0"/>
    <xf numFmtId="0" fontId="1" fillId="0" borderId="0" applyBorder="0" applyAlignment="0" applyProtection="0"/>
    <xf numFmtId="0" fontId="1" fillId="0" borderId="1" applyAlignment="0" applyProtection="0"/>
  </cellStyleXfs>
  <cellXfs count="10">
    <xf numFmtId="0" fontId="0" fillId="0" borderId="0" xfId="0"/>
    <xf numFmtId="0" fontId="0" fillId="0" borderId="0" xfId="7" applyFont="1" applyBorder="1" applyAlignment="1" applyProtection="1">
      <alignment horizontal="center"/>
    </xf>
    <xf numFmtId="0" fontId="0" fillId="2" borderId="0" xfId="7" applyFont="1" applyFill="1" applyBorder="1" applyAlignment="1" applyProtection="1">
      <alignment horizontal="center"/>
    </xf>
    <xf numFmtId="166" fontId="0" fillId="0" borderId="0" xfId="7" applyNumberFormat="1" applyFont="1" applyBorder="1" applyAlignment="1" applyProtection="1"/>
    <xf numFmtId="2" fontId="0" fillId="0" borderId="0" xfId="7" applyNumberFormat="1" applyFont="1" applyBorder="1" applyAlignment="1" applyProtection="1"/>
    <xf numFmtId="167" fontId="0" fillId="0" borderId="0" xfId="0" applyNumberFormat="1"/>
    <xf numFmtId="2" fontId="0" fillId="0" borderId="0" xfId="0" applyNumberFormat="1"/>
    <xf numFmtId="168" fontId="0" fillId="0" borderId="0" xfId="0" applyNumberFormat="1"/>
    <xf numFmtId="169" fontId="0" fillId="0" borderId="0" xfId="0" applyNumberFormat="1"/>
    <xf numFmtId="170" fontId="0" fillId="0" borderId="0" xfId="0" applyNumberFormat="1"/>
  </cellXfs>
  <cellStyles count="9">
    <cellStyle name="Comma0" xfId="1"/>
    <cellStyle name="Currency0" xfId="2"/>
    <cellStyle name="Date" xfId="3"/>
    <cellStyle name="Fixed" xfId="4"/>
    <cellStyle name="Heading 1 1" xfId="5"/>
    <cellStyle name="Heading 2 1" xfId="6"/>
    <cellStyle name="Normal" xfId="0" builtinId="0"/>
    <cellStyle name="normal 2" xfId="7"/>
    <cellStyle name="Total"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60"/>
  <sheetViews>
    <sheetView tabSelected="1" showOutlineSymbols="0" zoomScaleNormal="100" workbookViewId="0">
      <pane xSplit="5" ySplit="6" topLeftCell="F7" activePane="bottomRight" state="frozen"/>
      <selection pane="topRight" activeCell="F1" sqref="F1"/>
      <selection pane="bottomLeft" activeCell="A4" sqref="A4"/>
      <selection pane="bottomRight" activeCell="F5" sqref="F5"/>
    </sheetView>
  </sheetViews>
  <sheetFormatPr defaultColWidth="9.109375" defaultRowHeight="13.2" x14ac:dyDescent="0.25"/>
  <cols>
    <col min="2" max="2" width="3.5546875" customWidth="1"/>
    <col min="3" max="3" width="8.5546875" customWidth="1"/>
    <col min="4" max="4" width="4" customWidth="1"/>
    <col min="5" max="5" width="4.5546875" customWidth="1"/>
    <col min="6" max="6" width="8.109375" customWidth="1"/>
    <col min="7" max="7" width="6" customWidth="1"/>
    <col min="8" max="8" width="8.77734375" customWidth="1"/>
    <col min="9" max="9" width="7.5546875" customWidth="1"/>
    <col min="10" max="10" width="6.77734375" customWidth="1"/>
    <col min="12" max="12" width="7.77734375" customWidth="1"/>
    <col min="13" max="13" width="7.21875" customWidth="1"/>
    <col min="15" max="15" width="8.109375" customWidth="1"/>
    <col min="17" max="17" width="8.109375" customWidth="1"/>
    <col min="18" max="18" width="8.21875" customWidth="1"/>
    <col min="19" max="19" width="8.33203125" customWidth="1"/>
    <col min="20" max="20" width="6.33203125" customWidth="1"/>
    <col min="21" max="21" width="7.33203125" customWidth="1"/>
    <col min="22" max="22" width="10.109375" customWidth="1"/>
    <col min="23" max="23" width="12.33203125" customWidth="1"/>
    <col min="24" max="24" width="12" customWidth="1"/>
    <col min="25" max="25" width="9.77734375" customWidth="1"/>
    <col min="26" max="26" width="9" customWidth="1"/>
    <col min="27" max="27" width="8.5546875" customWidth="1"/>
    <col min="28" max="28" width="7.33203125" customWidth="1"/>
    <col min="29" max="29" width="7" customWidth="1"/>
    <col min="30" max="30" width="8.109375" customWidth="1"/>
    <col min="32" max="32" width="8.21875" customWidth="1"/>
    <col min="33" max="33" width="10.44140625" customWidth="1"/>
    <col min="34" max="34" width="9.44140625" customWidth="1"/>
    <col min="36" max="36" width="10.77734375" customWidth="1"/>
    <col min="37" max="37" width="11.33203125" customWidth="1"/>
    <col min="43" max="43" width="7.109375" customWidth="1"/>
    <col min="47" max="47" width="10.5546875" customWidth="1"/>
    <col min="49" max="49" width="16.44140625" customWidth="1"/>
  </cols>
  <sheetData>
    <row r="1" spans="1:50" x14ac:dyDescent="0.25">
      <c r="A1" t="s">
        <v>0</v>
      </c>
    </row>
    <row r="2" spans="1:50" x14ac:dyDescent="0.25">
      <c r="A2" t="s">
        <v>58</v>
      </c>
    </row>
    <row r="3" spans="1:50" x14ac:dyDescent="0.25">
      <c r="A3" t="s">
        <v>59</v>
      </c>
    </row>
    <row r="4" spans="1:50" x14ac:dyDescent="0.25"/>
    <row r="5" spans="1:50" x14ac:dyDescent="0.25">
      <c r="Q5" t="s">
        <v>1</v>
      </c>
      <c r="Y5" t="s">
        <v>2</v>
      </c>
      <c r="AB5" t="s">
        <v>3</v>
      </c>
      <c r="AG5" t="s">
        <v>4</v>
      </c>
      <c r="AH5" t="s">
        <v>5</v>
      </c>
      <c r="AJ5" t="s">
        <v>6</v>
      </c>
      <c r="AL5" t="s">
        <v>7</v>
      </c>
    </row>
    <row r="6" spans="1:50" x14ac:dyDescent="0.25">
      <c r="A6" s="1" t="s">
        <v>8</v>
      </c>
      <c r="B6" s="1" t="s">
        <v>9</v>
      </c>
      <c r="C6" s="1" t="s">
        <v>10</v>
      </c>
      <c r="D6" s="1" t="s">
        <v>11</v>
      </c>
      <c r="E6" s="1" t="s">
        <v>12</v>
      </c>
      <c r="F6" s="1" t="s">
        <v>13</v>
      </c>
      <c r="G6" s="1" t="s">
        <v>14</v>
      </c>
      <c r="H6" s="1" t="s">
        <v>15</v>
      </c>
      <c r="I6" s="1" t="s">
        <v>16</v>
      </c>
      <c r="J6" s="1" t="s">
        <v>17</v>
      </c>
      <c r="K6" s="2" t="s">
        <v>18</v>
      </c>
      <c r="L6" s="1" t="s">
        <v>19</v>
      </c>
      <c r="M6" s="1" t="s">
        <v>20</v>
      </c>
      <c r="N6" s="1" t="s">
        <v>21</v>
      </c>
      <c r="O6" s="1" t="s">
        <v>22</v>
      </c>
      <c r="P6" s="2" t="s">
        <v>23</v>
      </c>
      <c r="Q6" s="1" t="s">
        <v>24</v>
      </c>
      <c r="R6" s="1" t="s">
        <v>25</v>
      </c>
      <c r="S6" s="2" t="s">
        <v>26</v>
      </c>
      <c r="T6" s="1" t="s">
        <v>27</v>
      </c>
      <c r="U6" s="1" t="s">
        <v>28</v>
      </c>
      <c r="V6" s="1" t="s">
        <v>29</v>
      </c>
      <c r="W6" s="1" t="s">
        <v>30</v>
      </c>
      <c r="X6" s="1" t="s">
        <v>31</v>
      </c>
      <c r="Y6" s="1" t="s">
        <v>32</v>
      </c>
      <c r="Z6" s="1" t="s">
        <v>33</v>
      </c>
      <c r="AA6" s="1" t="s">
        <v>34</v>
      </c>
      <c r="AB6" s="1" t="s">
        <v>35</v>
      </c>
      <c r="AC6" s="1" t="s">
        <v>36</v>
      </c>
      <c r="AD6" s="1" t="s">
        <v>37</v>
      </c>
      <c r="AE6" s="1" t="s">
        <v>38</v>
      </c>
      <c r="AF6" s="1" t="s">
        <v>39</v>
      </c>
      <c r="AG6" s="1" t="s">
        <v>40</v>
      </c>
      <c r="AH6" s="1" t="s">
        <v>41</v>
      </c>
      <c r="AI6" s="2" t="s">
        <v>42</v>
      </c>
      <c r="AJ6" s="1" t="s">
        <v>43</v>
      </c>
      <c r="AK6" t="s">
        <v>44</v>
      </c>
      <c r="AL6" t="s">
        <v>45</v>
      </c>
      <c r="AM6" s="1" t="s">
        <v>46</v>
      </c>
      <c r="AN6" s="1" t="s">
        <v>47</v>
      </c>
      <c r="AO6" s="1" t="s">
        <v>48</v>
      </c>
      <c r="AP6" s="1" t="s">
        <v>49</v>
      </c>
      <c r="AQ6" t="s">
        <v>50</v>
      </c>
      <c r="AR6" t="s">
        <v>51</v>
      </c>
      <c r="AS6" t="s">
        <v>52</v>
      </c>
      <c r="AT6" t="s">
        <v>53</v>
      </c>
      <c r="AU6" t="s">
        <v>54</v>
      </c>
      <c r="AV6" t="s">
        <v>55</v>
      </c>
      <c r="AW6" t="s">
        <v>56</v>
      </c>
      <c r="AX6" t="s">
        <v>57</v>
      </c>
    </row>
    <row r="7" spans="1:50" x14ac:dyDescent="0.25">
      <c r="A7" s="3">
        <v>35262</v>
      </c>
      <c r="B7">
        <v>1</v>
      </c>
      <c r="C7">
        <v>16.420000000000002</v>
      </c>
      <c r="D7">
        <v>3</v>
      </c>
      <c r="E7">
        <v>10</v>
      </c>
      <c r="F7">
        <v>4</v>
      </c>
      <c r="G7">
        <v>1</v>
      </c>
      <c r="H7">
        <v>196.79</v>
      </c>
      <c r="I7">
        <v>76.319999999999993</v>
      </c>
      <c r="J7">
        <v>13.12</v>
      </c>
      <c r="K7">
        <v>41.21</v>
      </c>
      <c r="L7">
        <v>0.82</v>
      </c>
      <c r="M7">
        <v>0.09</v>
      </c>
      <c r="N7">
        <f>L7+M7</f>
        <v>0.90999999999999992</v>
      </c>
      <c r="O7">
        <v>0.56000000000000005</v>
      </c>
      <c r="P7">
        <v>0.3</v>
      </c>
      <c r="Q7">
        <v>2.82</v>
      </c>
      <c r="R7">
        <v>0.32</v>
      </c>
      <c r="S7">
        <v>0.16</v>
      </c>
      <c r="T7">
        <v>0.31</v>
      </c>
      <c r="U7">
        <v>0.12</v>
      </c>
      <c r="V7">
        <v>0.28999999999999998</v>
      </c>
      <c r="W7">
        <v>0.01</v>
      </c>
      <c r="X7">
        <v>0.01</v>
      </c>
      <c r="Y7">
        <v>20</v>
      </c>
      <c r="Z7">
        <v>20</v>
      </c>
      <c r="AA7">
        <v>20</v>
      </c>
      <c r="AB7">
        <f t="shared" ref="AB7:AB38" si="0">T7*Y7</f>
        <v>6.2</v>
      </c>
      <c r="AC7">
        <f t="shared" ref="AC7:AC38" si="1">U7*Y7</f>
        <v>2.4</v>
      </c>
      <c r="AD7">
        <f t="shared" ref="AD7:AD38" si="2">V7*Z7</f>
        <v>5.8</v>
      </c>
      <c r="AE7">
        <f t="shared" ref="AE7:AE38" si="3">W7*AA7</f>
        <v>0.2</v>
      </c>
      <c r="AF7">
        <f t="shared" ref="AF7:AF38" si="4">SUM(AB7:AE7)</f>
        <v>14.599999999999998</v>
      </c>
      <c r="AG7">
        <f t="shared" ref="AG7:AG38" si="5">H7-I7-J7</f>
        <v>107.35</v>
      </c>
      <c r="AH7" s="5">
        <f t="shared" ref="AH7:AH38" si="6">J7/M7</f>
        <v>145.77777777777777</v>
      </c>
      <c r="AI7" s="5">
        <f t="shared" ref="AI7:AI38" si="7">K7/P7</f>
        <v>137.36666666666667</v>
      </c>
      <c r="AJ7" s="6">
        <f t="shared" ref="AJ7:AJ38" si="8">AG7/AH7</f>
        <v>0.73639481707317067</v>
      </c>
      <c r="AK7" s="6">
        <f t="shared" ref="AK7:AK38" si="9">(AG7)/(AI7)</f>
        <v>0.78148507643775778</v>
      </c>
      <c r="AL7" s="5">
        <f t="shared" ref="AL7:AL38" si="10">(AK7*100)*(AU7*100)</f>
        <v>18566.506816306719</v>
      </c>
      <c r="AM7" s="7">
        <f t="shared" ref="AM7:AM38" si="11">AF7/AG7</f>
        <v>0.136003726129483</v>
      </c>
      <c r="AN7" s="6">
        <f t="shared" ref="AN7:AN38" si="12">AF7/AJ7</f>
        <v>19.826320964653519</v>
      </c>
      <c r="AO7" s="7">
        <f t="shared" ref="AO7:AO38" si="13">AF7/(E7*C7)</f>
        <v>8.89159561510353E-2</v>
      </c>
      <c r="AP7" s="8">
        <f t="shared" ref="AP7:AP38" si="14">AG7/(E7*C7)</f>
        <v>0.65377588306942747</v>
      </c>
      <c r="AQ7">
        <v>0</v>
      </c>
      <c r="AR7" s="9">
        <v>1.933187</v>
      </c>
      <c r="AS7" s="9">
        <v>2.2695120000000002</v>
      </c>
      <c r="AT7" s="5">
        <f t="shared" ref="AT7:AT38" si="15">((O7*100)*(AS7*100))</f>
        <v>12709.267200000004</v>
      </c>
      <c r="AU7" s="9">
        <v>2.3757980000000001</v>
      </c>
      <c r="AV7" s="9">
        <v>2.3576139999999999</v>
      </c>
      <c r="AW7" s="5">
        <f t="shared" ref="AW7:AW38" si="16">AF7+AT7</f>
        <v>12723.867200000004</v>
      </c>
      <c r="AX7" s="5">
        <f t="shared" ref="AX7:AX38" si="17">AL7-AW7</f>
        <v>5842.6396163067147</v>
      </c>
    </row>
    <row r="8" spans="1:50" x14ac:dyDescent="0.25">
      <c r="A8" s="3">
        <v>35262</v>
      </c>
      <c r="B8">
        <v>2</v>
      </c>
      <c r="C8">
        <v>16.420000000000002</v>
      </c>
      <c r="D8">
        <v>3</v>
      </c>
      <c r="E8">
        <v>10</v>
      </c>
      <c r="F8">
        <v>4</v>
      </c>
      <c r="G8">
        <v>1</v>
      </c>
      <c r="H8">
        <v>176.46</v>
      </c>
      <c r="I8">
        <v>45.68</v>
      </c>
      <c r="J8">
        <v>10.77</v>
      </c>
      <c r="K8">
        <v>44.91</v>
      </c>
      <c r="L8">
        <v>0.53</v>
      </c>
      <c r="M8">
        <v>0.08</v>
      </c>
      <c r="N8">
        <f t="shared" ref="N8:N60" si="18">L8+M8</f>
        <v>0.61</v>
      </c>
      <c r="O8">
        <v>0.64</v>
      </c>
      <c r="P8">
        <v>0.28999999999999998</v>
      </c>
      <c r="Q8">
        <v>2.82</v>
      </c>
      <c r="R8">
        <v>0.32</v>
      </c>
      <c r="S8">
        <v>0.16</v>
      </c>
      <c r="T8">
        <v>0.25</v>
      </c>
      <c r="U8">
        <v>0.08</v>
      </c>
      <c r="V8">
        <v>0.17</v>
      </c>
      <c r="W8">
        <v>0.01</v>
      </c>
      <c r="X8">
        <v>0.01</v>
      </c>
      <c r="Y8">
        <v>20</v>
      </c>
      <c r="Z8">
        <v>20</v>
      </c>
      <c r="AA8">
        <v>20</v>
      </c>
      <c r="AB8">
        <f t="shared" si="0"/>
        <v>5</v>
      </c>
      <c r="AC8">
        <f t="shared" si="1"/>
        <v>1.6</v>
      </c>
      <c r="AD8">
        <f t="shared" si="2"/>
        <v>3.4000000000000004</v>
      </c>
      <c r="AE8">
        <f t="shared" si="3"/>
        <v>0.2</v>
      </c>
      <c r="AF8">
        <f t="shared" si="4"/>
        <v>10.199999999999999</v>
      </c>
      <c r="AG8">
        <f t="shared" si="5"/>
        <v>120.01</v>
      </c>
      <c r="AH8" s="5">
        <f t="shared" si="6"/>
        <v>134.625</v>
      </c>
      <c r="AI8" s="5">
        <f t="shared" si="7"/>
        <v>154.86206896551724</v>
      </c>
      <c r="AJ8" s="6">
        <f t="shared" si="8"/>
        <v>0.89143918291550606</v>
      </c>
      <c r="AK8" s="6">
        <f t="shared" si="9"/>
        <v>0.7749476731240259</v>
      </c>
      <c r="AL8" s="5">
        <f t="shared" si="10"/>
        <v>18769.790605388556</v>
      </c>
      <c r="AM8" s="7">
        <f t="shared" si="11"/>
        <v>8.4992917256895242E-2</v>
      </c>
      <c r="AN8" s="6">
        <f t="shared" si="12"/>
        <v>11.442171485709522</v>
      </c>
      <c r="AO8" s="7">
        <f t="shared" si="13"/>
        <v>6.2119366626065764E-2</v>
      </c>
      <c r="AP8" s="8">
        <f t="shared" si="14"/>
        <v>0.73087697929354445</v>
      </c>
      <c r="AQ8">
        <v>0</v>
      </c>
      <c r="AR8" s="9">
        <v>1.6680485</v>
      </c>
      <c r="AS8" s="9">
        <v>2.3929425000000002</v>
      </c>
      <c r="AT8" s="5">
        <f t="shared" si="15"/>
        <v>15314.832000000002</v>
      </c>
      <c r="AU8" s="9">
        <v>2.422072</v>
      </c>
      <c r="AV8" s="9">
        <v>2.3850910000000001</v>
      </c>
      <c r="AW8" s="5">
        <f t="shared" si="16"/>
        <v>15325.032000000003</v>
      </c>
      <c r="AX8" s="5">
        <f t="shared" si="17"/>
        <v>3444.7586053885534</v>
      </c>
    </row>
    <row r="9" spans="1:50" x14ac:dyDescent="0.25">
      <c r="A9" s="3">
        <v>35262</v>
      </c>
      <c r="B9">
        <v>3</v>
      </c>
      <c r="C9">
        <v>16.420000000000002</v>
      </c>
      <c r="D9">
        <v>3</v>
      </c>
      <c r="E9">
        <v>10</v>
      </c>
      <c r="F9">
        <v>4</v>
      </c>
      <c r="G9">
        <v>1</v>
      </c>
      <c r="H9">
        <v>221.72</v>
      </c>
      <c r="I9">
        <v>63.08</v>
      </c>
      <c r="J9">
        <v>17.05</v>
      </c>
      <c r="K9">
        <v>56.18</v>
      </c>
      <c r="L9">
        <v>0.67</v>
      </c>
      <c r="M9">
        <v>0.11</v>
      </c>
      <c r="N9">
        <f t="shared" si="18"/>
        <v>0.78</v>
      </c>
      <c r="O9">
        <v>0.69</v>
      </c>
      <c r="P9">
        <v>0.35</v>
      </c>
      <c r="Q9">
        <v>2.82</v>
      </c>
      <c r="R9">
        <v>0.32</v>
      </c>
      <c r="S9">
        <v>0.16</v>
      </c>
      <c r="T9">
        <v>0.23</v>
      </c>
      <c r="U9">
        <v>0.09</v>
      </c>
      <c r="V9">
        <v>0.06</v>
      </c>
      <c r="W9">
        <v>0.01</v>
      </c>
      <c r="X9">
        <v>0.01</v>
      </c>
      <c r="Y9">
        <v>20</v>
      </c>
      <c r="Z9">
        <v>20</v>
      </c>
      <c r="AA9">
        <v>20</v>
      </c>
      <c r="AB9">
        <f t="shared" si="0"/>
        <v>4.6000000000000005</v>
      </c>
      <c r="AC9">
        <f t="shared" si="1"/>
        <v>1.7999999999999998</v>
      </c>
      <c r="AD9">
        <f t="shared" si="2"/>
        <v>1.2</v>
      </c>
      <c r="AE9">
        <f t="shared" si="3"/>
        <v>0.2</v>
      </c>
      <c r="AF9">
        <f t="shared" si="4"/>
        <v>7.8000000000000007</v>
      </c>
      <c r="AG9">
        <f t="shared" si="5"/>
        <v>141.58999999999997</v>
      </c>
      <c r="AH9" s="5">
        <f t="shared" si="6"/>
        <v>155</v>
      </c>
      <c r="AI9" s="5">
        <f t="shared" si="7"/>
        <v>160.51428571428573</v>
      </c>
      <c r="AJ9" s="6">
        <f t="shared" si="8"/>
        <v>0.91348387096774175</v>
      </c>
      <c r="AK9" s="6">
        <f t="shared" si="9"/>
        <v>0.88210217159131332</v>
      </c>
      <c r="AL9" s="5">
        <f t="shared" si="10"/>
        <v>22510.643179022773</v>
      </c>
      <c r="AM9" s="7">
        <f t="shared" si="11"/>
        <v>5.5088636203121703E-2</v>
      </c>
      <c r="AN9" s="6">
        <f t="shared" si="12"/>
        <v>8.5387386114838648</v>
      </c>
      <c r="AO9" s="7">
        <f t="shared" si="13"/>
        <v>4.7503045066991476E-2</v>
      </c>
      <c r="AP9" s="8">
        <f t="shared" si="14"/>
        <v>0.86230207064555398</v>
      </c>
      <c r="AQ9">
        <v>0</v>
      </c>
      <c r="AR9" s="9">
        <v>1.7706554999999999</v>
      </c>
      <c r="AS9" s="9">
        <v>2.473646</v>
      </c>
      <c r="AT9" s="5">
        <f t="shared" si="15"/>
        <v>17068.1574</v>
      </c>
      <c r="AU9" s="9">
        <v>2.5519314999999998</v>
      </c>
      <c r="AV9" s="9">
        <v>2.4328984999999999</v>
      </c>
      <c r="AW9" s="5">
        <f t="shared" si="16"/>
        <v>17075.957399999999</v>
      </c>
      <c r="AX9" s="5">
        <f t="shared" si="17"/>
        <v>5434.6857790227732</v>
      </c>
    </row>
    <row r="10" spans="1:50" x14ac:dyDescent="0.25">
      <c r="A10" s="3">
        <v>35262</v>
      </c>
      <c r="B10">
        <v>4</v>
      </c>
      <c r="C10">
        <v>16.420000000000002</v>
      </c>
      <c r="D10">
        <v>3</v>
      </c>
      <c r="E10">
        <v>10</v>
      </c>
      <c r="F10">
        <v>4</v>
      </c>
      <c r="G10">
        <v>1</v>
      </c>
      <c r="H10">
        <v>180.97</v>
      </c>
      <c r="I10">
        <v>60.08</v>
      </c>
      <c r="J10">
        <v>9.35</v>
      </c>
      <c r="K10">
        <v>45.83</v>
      </c>
      <c r="L10">
        <v>0.73</v>
      </c>
      <c r="M10">
        <v>0.08</v>
      </c>
      <c r="N10">
        <f t="shared" si="18"/>
        <v>0.80999999999999994</v>
      </c>
      <c r="O10">
        <v>0.66</v>
      </c>
      <c r="P10">
        <v>0.36</v>
      </c>
      <c r="Q10">
        <v>2.82</v>
      </c>
      <c r="R10">
        <v>0.32</v>
      </c>
      <c r="S10">
        <v>0.16</v>
      </c>
      <c r="T10">
        <v>0.21</v>
      </c>
      <c r="U10">
        <v>0.14000000000000001</v>
      </c>
      <c r="V10">
        <v>0.04</v>
      </c>
      <c r="W10">
        <v>0.01</v>
      </c>
      <c r="X10">
        <v>0.02</v>
      </c>
      <c r="Y10">
        <v>20</v>
      </c>
      <c r="Z10">
        <v>20</v>
      </c>
      <c r="AA10">
        <v>20</v>
      </c>
      <c r="AB10">
        <f t="shared" si="0"/>
        <v>4.2</v>
      </c>
      <c r="AC10">
        <f t="shared" si="1"/>
        <v>2.8000000000000003</v>
      </c>
      <c r="AD10">
        <f t="shared" si="2"/>
        <v>0.8</v>
      </c>
      <c r="AE10">
        <f t="shared" si="3"/>
        <v>0.2</v>
      </c>
      <c r="AF10">
        <f t="shared" si="4"/>
        <v>8</v>
      </c>
      <c r="AG10">
        <f t="shared" si="5"/>
        <v>111.54</v>
      </c>
      <c r="AH10" s="5">
        <f t="shared" si="6"/>
        <v>116.875</v>
      </c>
      <c r="AI10" s="5">
        <f t="shared" si="7"/>
        <v>127.30555555555556</v>
      </c>
      <c r="AJ10" s="6">
        <f t="shared" si="8"/>
        <v>0.95435294117647063</v>
      </c>
      <c r="AK10" s="6">
        <f t="shared" si="9"/>
        <v>0.87615972070696058</v>
      </c>
      <c r="AL10" s="5">
        <f t="shared" si="10"/>
        <v>21559.76300580406</v>
      </c>
      <c r="AM10" s="7">
        <f t="shared" si="11"/>
        <v>7.172314864622556E-2</v>
      </c>
      <c r="AN10" s="6">
        <f t="shared" si="12"/>
        <v>8.3826429980276131</v>
      </c>
      <c r="AO10" s="7">
        <f t="shared" si="13"/>
        <v>4.8721071863580996E-2</v>
      </c>
      <c r="AP10" s="8">
        <f t="shared" si="14"/>
        <v>0.67929354445797807</v>
      </c>
      <c r="AQ10">
        <v>0</v>
      </c>
      <c r="AR10" s="9">
        <v>1.8839874999999999</v>
      </c>
      <c r="AS10" s="9">
        <v>2.3651520000000001</v>
      </c>
      <c r="AT10" s="5">
        <f t="shared" si="15"/>
        <v>15610.003200000001</v>
      </c>
      <c r="AU10" s="9">
        <v>2.4607114999999999</v>
      </c>
      <c r="AV10" s="9">
        <v>2.457017</v>
      </c>
      <c r="AW10" s="5">
        <f t="shared" si="16"/>
        <v>15618.003200000001</v>
      </c>
      <c r="AX10" s="5">
        <f t="shared" si="17"/>
        <v>5941.7598058040585</v>
      </c>
    </row>
    <row r="11" spans="1:50" x14ac:dyDescent="0.25">
      <c r="A11" s="3">
        <v>35262</v>
      </c>
      <c r="B11">
        <v>5</v>
      </c>
      <c r="C11">
        <v>16.420000000000002</v>
      </c>
      <c r="D11">
        <v>0</v>
      </c>
      <c r="E11">
        <v>10</v>
      </c>
      <c r="F11">
        <v>4</v>
      </c>
      <c r="G11">
        <v>0</v>
      </c>
      <c r="H11">
        <v>0</v>
      </c>
      <c r="I11">
        <v>0</v>
      </c>
      <c r="J11">
        <v>0</v>
      </c>
      <c r="K11">
        <v>0</v>
      </c>
      <c r="L11">
        <v>0</v>
      </c>
      <c r="M11">
        <v>0</v>
      </c>
      <c r="N11">
        <f t="shared" si="18"/>
        <v>0</v>
      </c>
      <c r="O11">
        <v>0.08</v>
      </c>
      <c r="P11">
        <v>0</v>
      </c>
      <c r="Q11">
        <v>2.82</v>
      </c>
      <c r="R11">
        <v>0.32</v>
      </c>
      <c r="S11">
        <v>0.16</v>
      </c>
      <c r="T11">
        <v>0.2</v>
      </c>
      <c r="U11">
        <v>0.09</v>
      </c>
      <c r="V11">
        <v>0.04</v>
      </c>
      <c r="Y11">
        <v>20</v>
      </c>
      <c r="Z11">
        <v>20</v>
      </c>
      <c r="AA11">
        <v>20</v>
      </c>
      <c r="AB11">
        <f t="shared" si="0"/>
        <v>4</v>
      </c>
      <c r="AC11">
        <f t="shared" si="1"/>
        <v>1.7999999999999998</v>
      </c>
      <c r="AD11">
        <f t="shared" si="2"/>
        <v>0.8</v>
      </c>
      <c r="AE11">
        <f t="shared" si="3"/>
        <v>0</v>
      </c>
      <c r="AF11">
        <f t="shared" si="4"/>
        <v>6.6</v>
      </c>
      <c r="AG11">
        <v>0</v>
      </c>
      <c r="AH11" s="5"/>
      <c r="AI11" s="5"/>
      <c r="AJ11" s="6"/>
      <c r="AK11" s="6"/>
      <c r="AL11" s="6">
        <v>0</v>
      </c>
      <c r="AM11" s="7"/>
      <c r="AN11" s="6"/>
      <c r="AO11" s="7">
        <f t="shared" si="13"/>
        <v>4.0194884287454317E-2</v>
      </c>
      <c r="AP11" s="8">
        <f t="shared" si="14"/>
        <v>0</v>
      </c>
      <c r="AQ11">
        <v>0</v>
      </c>
      <c r="AR11" s="9"/>
      <c r="AS11" s="9">
        <v>2.6938040000000001</v>
      </c>
      <c r="AT11" s="5">
        <f t="shared" si="15"/>
        <v>2155.0432000000001</v>
      </c>
      <c r="AU11" s="9"/>
      <c r="AV11" s="9"/>
      <c r="AW11" s="5">
        <f t="shared" si="16"/>
        <v>2161.6432</v>
      </c>
      <c r="AX11" s="5">
        <f t="shared" si="17"/>
        <v>-2161.6432</v>
      </c>
    </row>
    <row r="12" spans="1:50" x14ac:dyDescent="0.25">
      <c r="A12" s="3">
        <v>35262</v>
      </c>
      <c r="B12">
        <v>6</v>
      </c>
      <c r="C12">
        <v>16.420000000000002</v>
      </c>
      <c r="D12">
        <v>0</v>
      </c>
      <c r="E12">
        <v>0</v>
      </c>
      <c r="F12">
        <v>0</v>
      </c>
      <c r="G12">
        <v>0</v>
      </c>
      <c r="H12">
        <v>0</v>
      </c>
      <c r="I12">
        <v>0</v>
      </c>
      <c r="J12">
        <v>0</v>
      </c>
      <c r="K12">
        <v>0</v>
      </c>
      <c r="L12">
        <v>0</v>
      </c>
      <c r="M12">
        <v>0</v>
      </c>
      <c r="N12">
        <f t="shared" si="18"/>
        <v>0</v>
      </c>
      <c r="O12">
        <v>0</v>
      </c>
      <c r="P12">
        <v>0</v>
      </c>
      <c r="Q12">
        <v>2.82</v>
      </c>
      <c r="R12">
        <v>0.32</v>
      </c>
      <c r="S12">
        <v>0.16</v>
      </c>
      <c r="T12">
        <v>0.15</v>
      </c>
      <c r="U12">
        <v>0.11</v>
      </c>
      <c r="V12">
        <v>0.01</v>
      </c>
      <c r="Y12">
        <v>20</v>
      </c>
      <c r="Z12">
        <v>20</v>
      </c>
      <c r="AA12">
        <v>20</v>
      </c>
      <c r="AB12">
        <f t="shared" si="0"/>
        <v>3</v>
      </c>
      <c r="AC12">
        <f t="shared" si="1"/>
        <v>2.2000000000000002</v>
      </c>
      <c r="AD12">
        <f t="shared" si="2"/>
        <v>0.2</v>
      </c>
      <c r="AE12">
        <f t="shared" si="3"/>
        <v>0</v>
      </c>
      <c r="AF12">
        <f t="shared" si="4"/>
        <v>5.4</v>
      </c>
      <c r="AG12">
        <v>0</v>
      </c>
      <c r="AH12" s="5"/>
      <c r="AI12" s="5"/>
      <c r="AJ12" s="6"/>
      <c r="AK12" s="6"/>
      <c r="AL12" s="6">
        <v>0</v>
      </c>
      <c r="AM12" s="7"/>
      <c r="AN12" s="6"/>
      <c r="AO12" s="7"/>
      <c r="AP12" s="8"/>
      <c r="AQ12">
        <v>0</v>
      </c>
      <c r="AR12" s="9"/>
      <c r="AS12" s="9"/>
      <c r="AT12" s="5">
        <f t="shared" si="15"/>
        <v>0</v>
      </c>
      <c r="AU12" s="9"/>
      <c r="AV12" s="9"/>
      <c r="AW12" s="5">
        <f t="shared" si="16"/>
        <v>5.4</v>
      </c>
      <c r="AX12" s="5">
        <f t="shared" si="17"/>
        <v>-5.4</v>
      </c>
    </row>
    <row r="13" spans="1:50" x14ac:dyDescent="0.25">
      <c r="A13" s="3">
        <v>35263</v>
      </c>
      <c r="B13">
        <v>1</v>
      </c>
      <c r="C13">
        <v>17.670000000000002</v>
      </c>
      <c r="D13">
        <v>3</v>
      </c>
      <c r="E13">
        <v>10</v>
      </c>
      <c r="F13">
        <v>4</v>
      </c>
      <c r="G13">
        <v>1</v>
      </c>
      <c r="H13">
        <v>256.89999999999998</v>
      </c>
      <c r="I13">
        <v>161.22</v>
      </c>
      <c r="J13">
        <v>6.6</v>
      </c>
      <c r="K13">
        <v>46.37</v>
      </c>
      <c r="L13">
        <v>1.55</v>
      </c>
      <c r="M13">
        <v>0.05</v>
      </c>
      <c r="N13">
        <f t="shared" si="18"/>
        <v>1.6</v>
      </c>
      <c r="O13">
        <v>0.45</v>
      </c>
      <c r="P13">
        <v>0.33</v>
      </c>
      <c r="Q13">
        <v>2.61</v>
      </c>
      <c r="R13">
        <v>0.19</v>
      </c>
      <c r="S13">
        <v>0.09</v>
      </c>
      <c r="T13">
        <v>0.15</v>
      </c>
      <c r="U13">
        <v>0.11</v>
      </c>
      <c r="V13">
        <v>0.12</v>
      </c>
      <c r="W13">
        <v>0.01</v>
      </c>
      <c r="X13">
        <v>0.01</v>
      </c>
      <c r="Y13">
        <v>20</v>
      </c>
      <c r="Z13">
        <v>20</v>
      </c>
      <c r="AA13">
        <v>20</v>
      </c>
      <c r="AB13">
        <f t="shared" si="0"/>
        <v>3</v>
      </c>
      <c r="AC13">
        <f t="shared" si="1"/>
        <v>2.2000000000000002</v>
      </c>
      <c r="AD13">
        <f t="shared" si="2"/>
        <v>2.4</v>
      </c>
      <c r="AE13">
        <f t="shared" si="3"/>
        <v>0.2</v>
      </c>
      <c r="AF13">
        <f t="shared" si="4"/>
        <v>7.8</v>
      </c>
      <c r="AG13">
        <f t="shared" si="5"/>
        <v>89.079999999999984</v>
      </c>
      <c r="AH13" s="5">
        <f t="shared" si="6"/>
        <v>131.99999999999997</v>
      </c>
      <c r="AI13" s="5">
        <f t="shared" si="7"/>
        <v>140.5151515151515</v>
      </c>
      <c r="AJ13" s="6">
        <f t="shared" si="8"/>
        <v>0.67484848484848492</v>
      </c>
      <c r="AK13" s="6">
        <f t="shared" si="9"/>
        <v>0.63395298684494283</v>
      </c>
      <c r="AL13" s="5">
        <f t="shared" si="10"/>
        <v>15699.78549368126</v>
      </c>
      <c r="AM13" s="7">
        <f t="shared" si="11"/>
        <v>8.7561742254153585E-2</v>
      </c>
      <c r="AN13" s="6">
        <f t="shared" si="12"/>
        <v>11.55814997754827</v>
      </c>
      <c r="AO13" s="7">
        <f t="shared" si="13"/>
        <v>4.4142614601018669E-2</v>
      </c>
      <c r="AP13" s="8">
        <f t="shared" si="14"/>
        <v>0.5041312959818901</v>
      </c>
      <c r="AQ13">
        <v>0</v>
      </c>
      <c r="AR13" s="9">
        <v>2.2498545000000001</v>
      </c>
      <c r="AS13" s="9">
        <v>2.4065159999999999</v>
      </c>
      <c r="AT13" s="5">
        <f t="shared" si="15"/>
        <v>10829.321999999998</v>
      </c>
      <c r="AU13" s="9">
        <v>2.4764905000000002</v>
      </c>
      <c r="AV13" s="9">
        <v>2.501401</v>
      </c>
      <c r="AW13" s="5">
        <f t="shared" si="16"/>
        <v>10837.121999999998</v>
      </c>
      <c r="AX13" s="5">
        <f t="shared" si="17"/>
        <v>4862.6634936812625</v>
      </c>
    </row>
    <row r="14" spans="1:50" x14ac:dyDescent="0.25">
      <c r="A14" s="3">
        <v>35263</v>
      </c>
      <c r="B14">
        <v>2</v>
      </c>
      <c r="C14">
        <v>17.670000000000002</v>
      </c>
      <c r="D14">
        <v>3</v>
      </c>
      <c r="E14">
        <v>10</v>
      </c>
      <c r="F14">
        <v>4</v>
      </c>
      <c r="G14">
        <v>1</v>
      </c>
      <c r="H14">
        <v>311.51</v>
      </c>
      <c r="I14" s="4">
        <v>202.02</v>
      </c>
      <c r="J14">
        <v>6</v>
      </c>
      <c r="K14">
        <v>37.26</v>
      </c>
      <c r="L14">
        <v>1.84</v>
      </c>
      <c r="M14">
        <v>0.04</v>
      </c>
      <c r="N14">
        <f t="shared" si="18"/>
        <v>1.8800000000000001</v>
      </c>
      <c r="O14">
        <v>0.56999999999999995</v>
      </c>
      <c r="P14">
        <v>0.26</v>
      </c>
      <c r="Q14">
        <v>2.61</v>
      </c>
      <c r="R14">
        <v>0.19</v>
      </c>
      <c r="S14">
        <v>0.09</v>
      </c>
      <c r="T14">
        <v>0.14000000000000001</v>
      </c>
      <c r="U14">
        <v>7.0000000000000007E-2</v>
      </c>
      <c r="V14">
        <v>0.1</v>
      </c>
      <c r="W14">
        <v>0.01</v>
      </c>
      <c r="X14">
        <v>0.02</v>
      </c>
      <c r="Y14">
        <v>20</v>
      </c>
      <c r="Z14">
        <v>20</v>
      </c>
      <c r="AA14">
        <v>20</v>
      </c>
      <c r="AB14">
        <f t="shared" si="0"/>
        <v>2.8000000000000003</v>
      </c>
      <c r="AC14">
        <f t="shared" si="1"/>
        <v>1.4000000000000001</v>
      </c>
      <c r="AD14">
        <f t="shared" si="2"/>
        <v>2</v>
      </c>
      <c r="AE14">
        <f t="shared" si="3"/>
        <v>0.2</v>
      </c>
      <c r="AF14">
        <f t="shared" si="4"/>
        <v>6.4</v>
      </c>
      <c r="AG14">
        <f t="shared" si="5"/>
        <v>103.48999999999998</v>
      </c>
      <c r="AH14" s="5">
        <f t="shared" si="6"/>
        <v>150</v>
      </c>
      <c r="AI14" s="5">
        <f t="shared" si="7"/>
        <v>143.30769230769229</v>
      </c>
      <c r="AJ14" s="6">
        <f t="shared" si="8"/>
        <v>0.68993333333333318</v>
      </c>
      <c r="AK14" s="6">
        <f t="shared" si="9"/>
        <v>0.72215244229736975</v>
      </c>
      <c r="AL14" s="5">
        <f t="shared" si="10"/>
        <v>18387.741568276975</v>
      </c>
      <c r="AM14" s="7">
        <f t="shared" si="11"/>
        <v>6.1841723838052004E-2</v>
      </c>
      <c r="AN14" s="6">
        <f t="shared" si="12"/>
        <v>9.2762585757078</v>
      </c>
      <c r="AO14" s="7">
        <f t="shared" si="13"/>
        <v>3.6219581211092249E-2</v>
      </c>
      <c r="AP14" s="8">
        <f t="shared" si="14"/>
        <v>0.58568194680248997</v>
      </c>
      <c r="AQ14">
        <v>0</v>
      </c>
      <c r="AR14" s="9">
        <v>2.3943184999999998</v>
      </c>
      <c r="AS14" s="9">
        <v>2.3566725000000002</v>
      </c>
      <c r="AT14" s="5">
        <f t="shared" si="15"/>
        <v>13433.03325</v>
      </c>
      <c r="AU14" s="9">
        <v>2.5462410000000002</v>
      </c>
      <c r="AV14" s="9">
        <v>2.4985564999999998</v>
      </c>
      <c r="AW14" s="5">
        <f t="shared" si="16"/>
        <v>13439.43325</v>
      </c>
      <c r="AX14" s="5">
        <f t="shared" si="17"/>
        <v>4948.3083182769751</v>
      </c>
    </row>
    <row r="15" spans="1:50" x14ac:dyDescent="0.25">
      <c r="A15" s="3">
        <v>35263</v>
      </c>
      <c r="B15">
        <v>3</v>
      </c>
      <c r="C15">
        <v>17.670000000000002</v>
      </c>
      <c r="D15">
        <v>3</v>
      </c>
      <c r="E15">
        <v>10</v>
      </c>
      <c r="F15">
        <v>4</v>
      </c>
      <c r="G15">
        <v>1</v>
      </c>
      <c r="H15">
        <v>236.96</v>
      </c>
      <c r="I15">
        <v>130.38999999999999</v>
      </c>
      <c r="J15">
        <v>8.2799999999999994</v>
      </c>
      <c r="K15">
        <v>33.25</v>
      </c>
      <c r="L15">
        <v>1.21</v>
      </c>
      <c r="M15">
        <v>0.06</v>
      </c>
      <c r="N15">
        <f t="shared" si="18"/>
        <v>1.27</v>
      </c>
      <c r="O15">
        <v>0.57999999999999996</v>
      </c>
      <c r="P15">
        <v>0.24</v>
      </c>
      <c r="Q15">
        <v>2.61</v>
      </c>
      <c r="R15">
        <v>0.19</v>
      </c>
      <c r="S15">
        <v>0.09</v>
      </c>
      <c r="T15">
        <v>0.14000000000000001</v>
      </c>
      <c r="U15">
        <v>0.08</v>
      </c>
      <c r="V15">
        <v>0.09</v>
      </c>
      <c r="W15">
        <v>0.01</v>
      </c>
      <c r="X15">
        <v>0.01</v>
      </c>
      <c r="Y15">
        <v>20</v>
      </c>
      <c r="Z15">
        <v>20</v>
      </c>
      <c r="AA15">
        <v>20</v>
      </c>
      <c r="AB15">
        <f t="shared" si="0"/>
        <v>2.8000000000000003</v>
      </c>
      <c r="AC15">
        <f t="shared" si="1"/>
        <v>1.6</v>
      </c>
      <c r="AD15">
        <f t="shared" si="2"/>
        <v>1.7999999999999998</v>
      </c>
      <c r="AE15">
        <f t="shared" si="3"/>
        <v>0.2</v>
      </c>
      <c r="AF15">
        <f t="shared" si="4"/>
        <v>6.4</v>
      </c>
      <c r="AG15">
        <f t="shared" si="5"/>
        <v>98.29000000000002</v>
      </c>
      <c r="AH15" s="5">
        <f t="shared" si="6"/>
        <v>138</v>
      </c>
      <c r="AI15" s="5">
        <f t="shared" si="7"/>
        <v>138.54166666666669</v>
      </c>
      <c r="AJ15" s="6">
        <f t="shared" si="8"/>
        <v>0.71224637681159431</v>
      </c>
      <c r="AK15" s="6">
        <f t="shared" si="9"/>
        <v>0.70946165413533835</v>
      </c>
      <c r="AL15" s="5">
        <f t="shared" si="10"/>
        <v>17244.511959699248</v>
      </c>
      <c r="AM15" s="7">
        <f t="shared" si="11"/>
        <v>6.5113439820938035E-2</v>
      </c>
      <c r="AN15" s="6">
        <f t="shared" si="12"/>
        <v>8.9856546952894494</v>
      </c>
      <c r="AO15" s="7">
        <f t="shared" si="13"/>
        <v>3.6219581211092249E-2</v>
      </c>
      <c r="AP15" s="8">
        <f t="shared" si="14"/>
        <v>0.55625353706847769</v>
      </c>
      <c r="AQ15">
        <v>0</v>
      </c>
      <c r="AR15" s="9">
        <v>2.3089979999999999</v>
      </c>
      <c r="AS15" s="9">
        <v>2.3407800000000001</v>
      </c>
      <c r="AT15" s="5">
        <f t="shared" si="15"/>
        <v>13576.523999999998</v>
      </c>
      <c r="AU15" s="9">
        <v>2.4306475000000001</v>
      </c>
      <c r="AV15" s="9">
        <v>2.3084609999999999</v>
      </c>
      <c r="AW15" s="5">
        <f t="shared" si="16"/>
        <v>13582.923999999997</v>
      </c>
      <c r="AX15" s="5">
        <f t="shared" si="17"/>
        <v>3661.5879596992509</v>
      </c>
    </row>
    <row r="16" spans="1:50" x14ac:dyDescent="0.25">
      <c r="A16" s="3">
        <v>35263</v>
      </c>
      <c r="B16">
        <v>4</v>
      </c>
      <c r="C16">
        <v>17.670000000000002</v>
      </c>
      <c r="D16">
        <v>3</v>
      </c>
      <c r="E16">
        <v>10</v>
      </c>
      <c r="F16">
        <v>4</v>
      </c>
      <c r="G16">
        <v>1</v>
      </c>
      <c r="H16">
        <v>238.62</v>
      </c>
      <c r="I16">
        <v>122.91</v>
      </c>
      <c r="J16">
        <v>8.08</v>
      </c>
      <c r="K16">
        <v>35.700000000000003</v>
      </c>
      <c r="L16">
        <v>1.08</v>
      </c>
      <c r="M16">
        <v>0.06</v>
      </c>
      <c r="N16">
        <f t="shared" si="18"/>
        <v>1.1400000000000001</v>
      </c>
      <c r="O16">
        <v>0.53</v>
      </c>
      <c r="P16">
        <v>0.23</v>
      </c>
      <c r="Q16">
        <v>2.61</v>
      </c>
      <c r="R16">
        <v>0.19</v>
      </c>
      <c r="S16">
        <v>0.09</v>
      </c>
      <c r="T16">
        <v>0.09</v>
      </c>
      <c r="U16">
        <v>7.0000000000000007E-2</v>
      </c>
      <c r="V16">
        <v>0.1</v>
      </c>
      <c r="W16">
        <v>0.01</v>
      </c>
      <c r="X16">
        <v>0.01</v>
      </c>
      <c r="Y16">
        <v>20</v>
      </c>
      <c r="Z16">
        <v>20</v>
      </c>
      <c r="AA16">
        <v>20</v>
      </c>
      <c r="AB16">
        <f t="shared" si="0"/>
        <v>1.7999999999999998</v>
      </c>
      <c r="AC16">
        <f t="shared" si="1"/>
        <v>1.4000000000000001</v>
      </c>
      <c r="AD16">
        <f t="shared" si="2"/>
        <v>2</v>
      </c>
      <c r="AE16">
        <f t="shared" si="3"/>
        <v>0.2</v>
      </c>
      <c r="AF16">
        <f t="shared" si="4"/>
        <v>5.4</v>
      </c>
      <c r="AG16">
        <f t="shared" si="5"/>
        <v>107.63000000000001</v>
      </c>
      <c r="AH16" s="5">
        <f t="shared" si="6"/>
        <v>134.66666666666669</v>
      </c>
      <c r="AI16" s="5">
        <f t="shared" si="7"/>
        <v>155.21739130434784</v>
      </c>
      <c r="AJ16" s="6">
        <f t="shared" si="8"/>
        <v>0.79923267326732672</v>
      </c>
      <c r="AK16" s="6">
        <f t="shared" si="9"/>
        <v>0.69341456582633054</v>
      </c>
      <c r="AL16" s="5">
        <f t="shared" si="10"/>
        <v>15414.068402030814</v>
      </c>
      <c r="AM16" s="7">
        <f t="shared" si="11"/>
        <v>5.0171885162129518E-2</v>
      </c>
      <c r="AN16" s="6">
        <f t="shared" si="12"/>
        <v>6.7564805351667756</v>
      </c>
      <c r="AO16" s="7">
        <f t="shared" si="13"/>
        <v>3.0560271646859084E-2</v>
      </c>
      <c r="AP16" s="8">
        <f t="shared" si="14"/>
        <v>0.60911148839841533</v>
      </c>
      <c r="AQ16">
        <v>0</v>
      </c>
      <c r="AR16" s="9">
        <v>1.9471335000000001</v>
      </c>
      <c r="AS16" s="9">
        <v>2.3293789999999999</v>
      </c>
      <c r="AT16" s="5">
        <f t="shared" si="15"/>
        <v>12345.708699999999</v>
      </c>
      <c r="AU16" s="9">
        <v>2.2229225000000001</v>
      </c>
      <c r="AV16" s="9">
        <v>2.2763800000000001</v>
      </c>
      <c r="AW16" s="5">
        <f t="shared" si="16"/>
        <v>12351.108699999999</v>
      </c>
      <c r="AX16" s="5">
        <f t="shared" si="17"/>
        <v>3062.9597020308156</v>
      </c>
    </row>
    <row r="17" spans="1:50" x14ac:dyDescent="0.25">
      <c r="A17" s="3">
        <v>35263</v>
      </c>
      <c r="B17">
        <v>5</v>
      </c>
      <c r="C17">
        <v>17.670000000000002</v>
      </c>
      <c r="D17">
        <v>0</v>
      </c>
      <c r="E17">
        <v>10</v>
      </c>
      <c r="F17">
        <v>4</v>
      </c>
      <c r="G17">
        <v>0</v>
      </c>
      <c r="H17">
        <v>0</v>
      </c>
      <c r="I17">
        <v>0</v>
      </c>
      <c r="J17">
        <v>0</v>
      </c>
      <c r="K17">
        <v>0</v>
      </c>
      <c r="L17">
        <v>0</v>
      </c>
      <c r="M17">
        <v>0</v>
      </c>
      <c r="N17">
        <f t="shared" si="18"/>
        <v>0</v>
      </c>
      <c r="O17">
        <v>0.09</v>
      </c>
      <c r="P17">
        <v>0</v>
      </c>
      <c r="Q17">
        <v>2.61</v>
      </c>
      <c r="R17">
        <v>0.19</v>
      </c>
      <c r="S17">
        <v>0.09</v>
      </c>
      <c r="T17">
        <v>0.1</v>
      </c>
      <c r="U17">
        <v>0.09</v>
      </c>
      <c r="V17">
        <v>0.12</v>
      </c>
      <c r="Y17">
        <v>20</v>
      </c>
      <c r="Z17">
        <v>20</v>
      </c>
      <c r="AA17">
        <v>20</v>
      </c>
      <c r="AB17">
        <f t="shared" si="0"/>
        <v>2</v>
      </c>
      <c r="AC17">
        <f t="shared" si="1"/>
        <v>1.7999999999999998</v>
      </c>
      <c r="AD17">
        <f t="shared" si="2"/>
        <v>2.4</v>
      </c>
      <c r="AE17">
        <f t="shared" si="3"/>
        <v>0</v>
      </c>
      <c r="AF17">
        <f t="shared" si="4"/>
        <v>6.1999999999999993</v>
      </c>
      <c r="AG17">
        <f t="shared" si="5"/>
        <v>0</v>
      </c>
      <c r="AH17" s="5"/>
      <c r="AI17" s="5"/>
      <c r="AJ17" s="6"/>
      <c r="AK17" s="6"/>
      <c r="AL17" s="5">
        <f t="shared" si="10"/>
        <v>0</v>
      </c>
      <c r="AM17" s="7"/>
      <c r="AN17" s="6"/>
      <c r="AO17" s="7">
        <f t="shared" si="13"/>
        <v>3.5087719298245605E-2</v>
      </c>
      <c r="AP17" s="8">
        <f t="shared" si="14"/>
        <v>0</v>
      </c>
      <c r="AQ17">
        <v>0</v>
      </c>
      <c r="AR17" s="9"/>
      <c r="AS17" s="9">
        <v>2.8140505</v>
      </c>
      <c r="AT17" s="5">
        <f t="shared" si="15"/>
        <v>2532.64545</v>
      </c>
      <c r="AU17" s="9"/>
      <c r="AV17" s="9"/>
      <c r="AW17" s="5">
        <f t="shared" si="16"/>
        <v>2538.8454499999998</v>
      </c>
      <c r="AX17" s="5">
        <f t="shared" si="17"/>
        <v>-2538.8454499999998</v>
      </c>
    </row>
    <row r="18" spans="1:50" x14ac:dyDescent="0.25">
      <c r="A18" s="3">
        <v>35263</v>
      </c>
      <c r="B18">
        <v>6</v>
      </c>
      <c r="C18">
        <v>17.670000000000002</v>
      </c>
      <c r="D18">
        <v>0</v>
      </c>
      <c r="E18">
        <v>0</v>
      </c>
      <c r="F18">
        <v>0</v>
      </c>
      <c r="G18">
        <v>0</v>
      </c>
      <c r="H18">
        <v>0</v>
      </c>
      <c r="I18">
        <v>0</v>
      </c>
      <c r="J18">
        <v>0</v>
      </c>
      <c r="K18">
        <v>0</v>
      </c>
      <c r="L18">
        <v>0</v>
      </c>
      <c r="M18">
        <v>0</v>
      </c>
      <c r="N18">
        <f t="shared" si="18"/>
        <v>0</v>
      </c>
      <c r="O18">
        <v>0</v>
      </c>
      <c r="P18">
        <v>0</v>
      </c>
      <c r="Q18">
        <v>2.61</v>
      </c>
      <c r="R18">
        <v>0.19</v>
      </c>
      <c r="S18">
        <v>0.09</v>
      </c>
      <c r="T18">
        <v>0.09</v>
      </c>
      <c r="U18">
        <v>0.08</v>
      </c>
      <c r="V18">
        <v>0.02</v>
      </c>
      <c r="Y18">
        <v>20</v>
      </c>
      <c r="Z18">
        <v>20</v>
      </c>
      <c r="AA18">
        <v>20</v>
      </c>
      <c r="AB18">
        <f t="shared" si="0"/>
        <v>1.7999999999999998</v>
      </c>
      <c r="AC18">
        <f t="shared" si="1"/>
        <v>1.6</v>
      </c>
      <c r="AD18">
        <f t="shared" si="2"/>
        <v>0.4</v>
      </c>
      <c r="AE18">
        <f t="shared" si="3"/>
        <v>0</v>
      </c>
      <c r="AF18">
        <f t="shared" si="4"/>
        <v>3.8</v>
      </c>
      <c r="AG18">
        <f t="shared" si="5"/>
        <v>0</v>
      </c>
      <c r="AH18" s="5"/>
      <c r="AI18" s="5"/>
      <c r="AJ18" s="6"/>
      <c r="AK18" s="6"/>
      <c r="AL18" s="5">
        <f t="shared" si="10"/>
        <v>0</v>
      </c>
      <c r="AM18" s="7"/>
      <c r="AN18" s="6"/>
      <c r="AO18" s="7"/>
      <c r="AP18" s="8"/>
      <c r="AQ18">
        <v>0</v>
      </c>
      <c r="AR18" s="9"/>
      <c r="AS18" s="9"/>
      <c r="AT18" s="5">
        <v>0</v>
      </c>
      <c r="AU18" s="9"/>
      <c r="AV18" s="9"/>
      <c r="AW18" s="5">
        <f t="shared" si="16"/>
        <v>3.8</v>
      </c>
      <c r="AX18" s="5">
        <f t="shared" si="17"/>
        <v>-3.8</v>
      </c>
    </row>
    <row r="19" spans="1:50" x14ac:dyDescent="0.25">
      <c r="A19" s="3">
        <v>35264</v>
      </c>
      <c r="B19">
        <v>1</v>
      </c>
      <c r="C19">
        <v>16.25</v>
      </c>
      <c r="D19">
        <v>3</v>
      </c>
      <c r="E19">
        <v>10</v>
      </c>
      <c r="F19">
        <v>6</v>
      </c>
      <c r="G19">
        <v>1</v>
      </c>
      <c r="H19">
        <v>250.02</v>
      </c>
      <c r="I19">
        <v>6.93</v>
      </c>
      <c r="J19">
        <v>30.67</v>
      </c>
      <c r="K19">
        <v>33.619999999999997</v>
      </c>
      <c r="L19">
        <v>0.34</v>
      </c>
      <c r="M19">
        <v>0.23</v>
      </c>
      <c r="N19">
        <f t="shared" si="18"/>
        <v>0.57000000000000006</v>
      </c>
      <c r="O19">
        <v>1.1499999999999999</v>
      </c>
      <c r="P19">
        <v>0.23</v>
      </c>
      <c r="Q19">
        <v>3.18</v>
      </c>
      <c r="R19">
        <v>0.28999999999999998</v>
      </c>
      <c r="S19">
        <v>0.15</v>
      </c>
      <c r="T19">
        <v>0.19</v>
      </c>
      <c r="U19">
        <v>0.08</v>
      </c>
      <c r="V19">
        <v>0.24</v>
      </c>
      <c r="W19">
        <v>0.01</v>
      </c>
      <c r="X19">
        <v>0.01</v>
      </c>
      <c r="Y19">
        <v>20</v>
      </c>
      <c r="Z19">
        <v>20</v>
      </c>
      <c r="AA19">
        <v>20</v>
      </c>
      <c r="AB19">
        <f t="shared" si="0"/>
        <v>3.8</v>
      </c>
      <c r="AC19">
        <f t="shared" si="1"/>
        <v>1.6</v>
      </c>
      <c r="AD19">
        <f t="shared" si="2"/>
        <v>4.8</v>
      </c>
      <c r="AE19">
        <f t="shared" si="3"/>
        <v>0.2</v>
      </c>
      <c r="AF19">
        <f t="shared" si="4"/>
        <v>10.399999999999999</v>
      </c>
      <c r="AG19">
        <f t="shared" si="5"/>
        <v>212.42000000000002</v>
      </c>
      <c r="AH19" s="5">
        <f t="shared" si="6"/>
        <v>133.34782608695653</v>
      </c>
      <c r="AI19" s="5">
        <f t="shared" si="7"/>
        <v>146.17391304347825</v>
      </c>
      <c r="AJ19" s="6">
        <f t="shared" si="8"/>
        <v>1.592976850342354</v>
      </c>
      <c r="AK19" s="6">
        <f t="shared" si="9"/>
        <v>1.4532004759071984</v>
      </c>
      <c r="AL19" s="5">
        <f t="shared" si="10"/>
        <v>36494.499659547888</v>
      </c>
      <c r="AM19" s="7">
        <f t="shared" si="11"/>
        <v>4.8959608323133404E-2</v>
      </c>
      <c r="AN19" s="6">
        <f t="shared" si="12"/>
        <v>6.5286573359587026</v>
      </c>
      <c r="AO19" s="7">
        <f t="shared" si="13"/>
        <v>6.3999999999999987E-2</v>
      </c>
      <c r="AP19" s="8">
        <f t="shared" si="14"/>
        <v>1.3072000000000001</v>
      </c>
      <c r="AQ19">
        <v>0</v>
      </c>
      <c r="AR19" s="9">
        <v>0.83423694999999998</v>
      </c>
      <c r="AS19" s="9">
        <v>2.2978079999999999</v>
      </c>
      <c r="AT19" s="5">
        <f t="shared" si="15"/>
        <v>26424.791999999998</v>
      </c>
      <c r="AU19" s="9">
        <v>2.5113189999999999</v>
      </c>
      <c r="AV19" s="9">
        <v>2.4420220000000001</v>
      </c>
      <c r="AW19" s="5">
        <f t="shared" si="16"/>
        <v>26435.191999999999</v>
      </c>
      <c r="AX19" s="5">
        <f t="shared" si="17"/>
        <v>10059.307659547889</v>
      </c>
    </row>
    <row r="20" spans="1:50" x14ac:dyDescent="0.25">
      <c r="A20" s="3">
        <v>35264</v>
      </c>
      <c r="B20">
        <v>2</v>
      </c>
      <c r="C20">
        <v>16.25</v>
      </c>
      <c r="D20">
        <v>3</v>
      </c>
      <c r="E20">
        <v>10</v>
      </c>
      <c r="F20">
        <v>6</v>
      </c>
      <c r="G20">
        <v>1</v>
      </c>
      <c r="H20">
        <v>225.43</v>
      </c>
      <c r="I20">
        <v>6.13</v>
      </c>
      <c r="J20">
        <v>27.18</v>
      </c>
      <c r="K20">
        <v>35.53</v>
      </c>
      <c r="L20">
        <v>0.27</v>
      </c>
      <c r="M20">
        <v>0.22</v>
      </c>
      <c r="N20">
        <f t="shared" si="18"/>
        <v>0.49</v>
      </c>
      <c r="O20">
        <v>1.2</v>
      </c>
      <c r="P20">
        <v>0.27</v>
      </c>
      <c r="Q20">
        <v>3.18</v>
      </c>
      <c r="R20">
        <v>0.28999999999999998</v>
      </c>
      <c r="S20">
        <v>0.15</v>
      </c>
      <c r="T20">
        <v>0.2</v>
      </c>
      <c r="U20">
        <v>7.0000000000000007E-2</v>
      </c>
      <c r="V20">
        <v>0.25</v>
      </c>
      <c r="W20">
        <v>0.01</v>
      </c>
      <c r="X20">
        <v>0.01</v>
      </c>
      <c r="Y20">
        <v>20</v>
      </c>
      <c r="Z20">
        <v>20</v>
      </c>
      <c r="AA20">
        <v>20</v>
      </c>
      <c r="AB20">
        <f t="shared" si="0"/>
        <v>4</v>
      </c>
      <c r="AC20">
        <f t="shared" si="1"/>
        <v>1.4000000000000001</v>
      </c>
      <c r="AD20">
        <f t="shared" si="2"/>
        <v>5</v>
      </c>
      <c r="AE20">
        <f t="shared" si="3"/>
        <v>0.2</v>
      </c>
      <c r="AF20">
        <f t="shared" si="4"/>
        <v>10.6</v>
      </c>
      <c r="AG20">
        <f t="shared" si="5"/>
        <v>192.12</v>
      </c>
      <c r="AH20" s="5">
        <f t="shared" si="6"/>
        <v>123.54545454545455</v>
      </c>
      <c r="AI20" s="5">
        <f t="shared" si="7"/>
        <v>131.59259259259258</v>
      </c>
      <c r="AJ20" s="6">
        <f t="shared" si="8"/>
        <v>1.555055187637969</v>
      </c>
      <c r="AK20" s="6">
        <f t="shared" si="9"/>
        <v>1.4599605966788631</v>
      </c>
      <c r="AL20" s="5">
        <f t="shared" si="10"/>
        <v>37827.965949507459</v>
      </c>
      <c r="AM20" s="7">
        <f t="shared" si="11"/>
        <v>5.5173849677285024E-2</v>
      </c>
      <c r="AN20" s="6">
        <f t="shared" si="12"/>
        <v>6.81647833740276</v>
      </c>
      <c r="AO20" s="7">
        <f t="shared" si="13"/>
        <v>6.5230769230769231E-2</v>
      </c>
      <c r="AP20" s="8">
        <f t="shared" si="14"/>
        <v>1.182276923076923</v>
      </c>
      <c r="AQ20">
        <v>0</v>
      </c>
      <c r="AR20" s="9">
        <v>0.80284155000000001</v>
      </c>
      <c r="AS20" s="9">
        <v>2.2994279999999998</v>
      </c>
      <c r="AT20" s="5">
        <f t="shared" si="15"/>
        <v>27593.135999999999</v>
      </c>
      <c r="AU20" s="9">
        <v>2.5910264999999999</v>
      </c>
      <c r="AV20" s="9">
        <v>2.290864</v>
      </c>
      <c r="AW20" s="5">
        <f t="shared" si="16"/>
        <v>27603.735999999997</v>
      </c>
      <c r="AX20" s="5">
        <f t="shared" si="17"/>
        <v>10224.229949507462</v>
      </c>
    </row>
    <row r="21" spans="1:50" x14ac:dyDescent="0.25">
      <c r="A21" s="3">
        <v>35264</v>
      </c>
      <c r="B21">
        <v>3</v>
      </c>
      <c r="C21">
        <v>16.25</v>
      </c>
      <c r="D21">
        <v>3</v>
      </c>
      <c r="E21">
        <v>10</v>
      </c>
      <c r="F21">
        <v>6</v>
      </c>
      <c r="G21">
        <v>1</v>
      </c>
      <c r="H21">
        <v>310.64</v>
      </c>
      <c r="I21">
        <v>14.1</v>
      </c>
      <c r="J21">
        <v>44.48</v>
      </c>
      <c r="K21">
        <v>44.19</v>
      </c>
      <c r="L21">
        <v>0.43</v>
      </c>
      <c r="M21">
        <v>0.3</v>
      </c>
      <c r="N21">
        <f t="shared" si="18"/>
        <v>0.73</v>
      </c>
      <c r="O21">
        <v>1.33</v>
      </c>
      <c r="P21">
        <v>0.32</v>
      </c>
      <c r="Q21">
        <v>3.18</v>
      </c>
      <c r="R21">
        <v>0.28999999999999998</v>
      </c>
      <c r="S21">
        <v>0.15</v>
      </c>
      <c r="T21">
        <v>0.12</v>
      </c>
      <c r="U21">
        <v>0.13</v>
      </c>
      <c r="V21">
        <v>0.14000000000000001</v>
      </c>
      <c r="W21">
        <v>0.02</v>
      </c>
      <c r="X21">
        <v>0.01</v>
      </c>
      <c r="Y21">
        <v>20</v>
      </c>
      <c r="Z21">
        <v>20</v>
      </c>
      <c r="AA21">
        <v>20</v>
      </c>
      <c r="AB21">
        <f t="shared" si="0"/>
        <v>2.4</v>
      </c>
      <c r="AC21">
        <f t="shared" si="1"/>
        <v>2.6</v>
      </c>
      <c r="AD21">
        <f t="shared" si="2"/>
        <v>2.8000000000000003</v>
      </c>
      <c r="AE21">
        <f t="shared" si="3"/>
        <v>0.4</v>
      </c>
      <c r="AF21">
        <f t="shared" si="4"/>
        <v>8.2000000000000011</v>
      </c>
      <c r="AG21">
        <f t="shared" si="5"/>
        <v>252.05999999999997</v>
      </c>
      <c r="AH21" s="5">
        <f t="shared" si="6"/>
        <v>148.26666666666665</v>
      </c>
      <c r="AI21" s="5">
        <f t="shared" si="7"/>
        <v>138.09375</v>
      </c>
      <c r="AJ21" s="6">
        <f t="shared" si="8"/>
        <v>1.7000449640287769</v>
      </c>
      <c r="AK21" s="6">
        <f t="shared" si="9"/>
        <v>1.8252817379497621</v>
      </c>
      <c r="AL21" s="5">
        <f t="shared" si="10"/>
        <v>47315.382152342157</v>
      </c>
      <c r="AM21" s="7">
        <f t="shared" si="11"/>
        <v>3.2531936840434823E-2</v>
      </c>
      <c r="AN21" s="6">
        <f t="shared" si="12"/>
        <v>4.8234018355418034</v>
      </c>
      <c r="AO21" s="7">
        <f t="shared" si="13"/>
        <v>5.0461538461538467E-2</v>
      </c>
      <c r="AP21" s="8">
        <f t="shared" si="14"/>
        <v>1.5511384615384614</v>
      </c>
      <c r="AQ21">
        <v>0</v>
      </c>
      <c r="AR21" s="9">
        <v>1.0689599999999999</v>
      </c>
      <c r="AS21" s="9">
        <v>2.384058</v>
      </c>
      <c r="AT21" s="5">
        <f t="shared" si="15"/>
        <v>31707.971399999999</v>
      </c>
      <c r="AU21" s="9">
        <v>2.5922234999999998</v>
      </c>
      <c r="AV21" s="9">
        <v>2.5611864999999998</v>
      </c>
      <c r="AW21" s="5">
        <f t="shared" si="16"/>
        <v>31716.171399999999</v>
      </c>
      <c r="AX21" s="5">
        <f t="shared" si="17"/>
        <v>15599.210752342158</v>
      </c>
    </row>
    <row r="22" spans="1:50" x14ac:dyDescent="0.25">
      <c r="A22" s="3">
        <v>35264</v>
      </c>
      <c r="B22">
        <v>4</v>
      </c>
      <c r="C22">
        <v>16.25</v>
      </c>
      <c r="D22">
        <v>3</v>
      </c>
      <c r="E22">
        <v>10</v>
      </c>
      <c r="F22">
        <v>6</v>
      </c>
      <c r="G22">
        <v>1</v>
      </c>
      <c r="H22">
        <v>312.95999999999998</v>
      </c>
      <c r="I22">
        <v>15.03</v>
      </c>
      <c r="J22">
        <v>32.799999999999997</v>
      </c>
      <c r="K22">
        <v>41.05</v>
      </c>
      <c r="L22">
        <v>0.42</v>
      </c>
      <c r="M22">
        <v>0.22</v>
      </c>
      <c r="N22">
        <f t="shared" si="18"/>
        <v>0.64</v>
      </c>
      <c r="O22">
        <v>1.26</v>
      </c>
      <c r="P22">
        <v>0.25</v>
      </c>
      <c r="Q22">
        <v>3.18</v>
      </c>
      <c r="R22">
        <v>0.28999999999999998</v>
      </c>
      <c r="S22">
        <v>0.15</v>
      </c>
      <c r="T22">
        <v>0.17</v>
      </c>
      <c r="U22">
        <v>0.12</v>
      </c>
      <c r="V22">
        <v>0.1</v>
      </c>
      <c r="W22">
        <v>0.01</v>
      </c>
      <c r="X22">
        <v>0.01</v>
      </c>
      <c r="Y22">
        <v>20</v>
      </c>
      <c r="Z22">
        <v>20</v>
      </c>
      <c r="AA22">
        <v>20</v>
      </c>
      <c r="AB22">
        <f t="shared" si="0"/>
        <v>3.4000000000000004</v>
      </c>
      <c r="AC22">
        <f t="shared" si="1"/>
        <v>2.4</v>
      </c>
      <c r="AD22">
        <f t="shared" si="2"/>
        <v>2</v>
      </c>
      <c r="AE22">
        <f t="shared" si="3"/>
        <v>0.2</v>
      </c>
      <c r="AF22">
        <f t="shared" si="4"/>
        <v>8</v>
      </c>
      <c r="AG22">
        <f t="shared" si="5"/>
        <v>265.13</v>
      </c>
      <c r="AH22" s="5">
        <f t="shared" si="6"/>
        <v>149.09090909090907</v>
      </c>
      <c r="AI22" s="5">
        <f t="shared" si="7"/>
        <v>164.2</v>
      </c>
      <c r="AJ22" s="6">
        <f t="shared" si="8"/>
        <v>1.7783109756097564</v>
      </c>
      <c r="AK22" s="6">
        <f t="shared" si="9"/>
        <v>1.6146772228989039</v>
      </c>
      <c r="AL22" s="5">
        <f t="shared" si="10"/>
        <v>39069.327515834346</v>
      </c>
      <c r="AM22" s="7">
        <f t="shared" si="11"/>
        <v>3.0173876966016672E-2</v>
      </c>
      <c r="AN22" s="6">
        <f t="shared" si="12"/>
        <v>4.4986507476606663</v>
      </c>
      <c r="AO22" s="7">
        <f t="shared" si="13"/>
        <v>4.9230769230769231E-2</v>
      </c>
      <c r="AP22" s="8">
        <f t="shared" si="14"/>
        <v>1.6315692307692307</v>
      </c>
      <c r="AQ22">
        <v>0</v>
      </c>
      <c r="AR22" s="9">
        <v>0.94508044999999996</v>
      </c>
      <c r="AS22" s="9">
        <v>2.2195459999999998</v>
      </c>
      <c r="AT22" s="5">
        <f t="shared" si="15"/>
        <v>27966.279599999998</v>
      </c>
      <c r="AU22" s="9">
        <v>2.4196369999999998</v>
      </c>
      <c r="AV22" s="9">
        <v>2.3051349999999999</v>
      </c>
      <c r="AW22" s="5">
        <f t="shared" si="16"/>
        <v>27974.279599999998</v>
      </c>
      <c r="AX22" s="5">
        <f t="shared" si="17"/>
        <v>11095.047915834348</v>
      </c>
    </row>
    <row r="23" spans="1:50" x14ac:dyDescent="0.25">
      <c r="A23" s="3">
        <v>35264</v>
      </c>
      <c r="B23">
        <v>5</v>
      </c>
      <c r="C23">
        <v>16.25</v>
      </c>
      <c r="D23">
        <v>0</v>
      </c>
      <c r="E23">
        <v>10</v>
      </c>
      <c r="F23">
        <v>0</v>
      </c>
      <c r="G23">
        <v>0</v>
      </c>
      <c r="H23">
        <v>0</v>
      </c>
      <c r="I23">
        <v>0</v>
      </c>
      <c r="J23">
        <v>0</v>
      </c>
      <c r="K23">
        <v>0</v>
      </c>
      <c r="L23">
        <v>0</v>
      </c>
      <c r="M23">
        <v>0</v>
      </c>
      <c r="N23">
        <f t="shared" si="18"/>
        <v>0</v>
      </c>
      <c r="O23">
        <v>0.67</v>
      </c>
      <c r="P23">
        <v>0</v>
      </c>
      <c r="Q23">
        <v>3.18</v>
      </c>
      <c r="R23">
        <v>0.28999999999999998</v>
      </c>
      <c r="S23">
        <v>0.15</v>
      </c>
      <c r="T23">
        <v>0.27</v>
      </c>
      <c r="U23">
        <v>0.08</v>
      </c>
      <c r="V23">
        <v>0.12</v>
      </c>
      <c r="Y23">
        <v>20</v>
      </c>
      <c r="Z23">
        <v>20</v>
      </c>
      <c r="AA23">
        <v>20</v>
      </c>
      <c r="AB23">
        <f t="shared" si="0"/>
        <v>5.4</v>
      </c>
      <c r="AC23">
        <f t="shared" si="1"/>
        <v>1.6</v>
      </c>
      <c r="AD23">
        <f t="shared" si="2"/>
        <v>2.4</v>
      </c>
      <c r="AE23">
        <f t="shared" si="3"/>
        <v>0</v>
      </c>
      <c r="AF23">
        <f t="shared" si="4"/>
        <v>9.4</v>
      </c>
      <c r="AG23">
        <f t="shared" si="5"/>
        <v>0</v>
      </c>
      <c r="AH23" s="5"/>
      <c r="AI23" s="5"/>
      <c r="AJ23" s="6"/>
      <c r="AK23" s="6"/>
      <c r="AL23" s="5">
        <v>0</v>
      </c>
      <c r="AM23" s="7"/>
      <c r="AN23" s="6"/>
      <c r="AO23" s="7">
        <f t="shared" si="13"/>
        <v>5.7846153846153846E-2</v>
      </c>
      <c r="AP23" s="8">
        <f t="shared" si="14"/>
        <v>0</v>
      </c>
      <c r="AQ23">
        <v>0</v>
      </c>
      <c r="AR23" s="9"/>
      <c r="AS23" s="9">
        <v>2.1353335000000002</v>
      </c>
      <c r="AT23" s="5">
        <f t="shared" si="15"/>
        <v>14306.734450000002</v>
      </c>
      <c r="AU23" s="9"/>
      <c r="AV23" s="9"/>
      <c r="AW23" s="5">
        <f t="shared" si="16"/>
        <v>14316.134450000001</v>
      </c>
      <c r="AX23" s="5">
        <f t="shared" si="17"/>
        <v>-14316.134450000001</v>
      </c>
    </row>
    <row r="24" spans="1:50" x14ac:dyDescent="0.25">
      <c r="A24" s="3">
        <v>35264</v>
      </c>
      <c r="B24">
        <v>6</v>
      </c>
      <c r="C24">
        <v>16.25</v>
      </c>
      <c r="D24">
        <v>0</v>
      </c>
      <c r="E24">
        <v>0</v>
      </c>
      <c r="F24">
        <v>0</v>
      </c>
      <c r="G24">
        <v>0</v>
      </c>
      <c r="H24">
        <v>0</v>
      </c>
      <c r="I24">
        <v>0</v>
      </c>
      <c r="J24">
        <v>0</v>
      </c>
      <c r="K24">
        <v>0</v>
      </c>
      <c r="L24">
        <v>0</v>
      </c>
      <c r="M24">
        <v>0</v>
      </c>
      <c r="N24">
        <f t="shared" si="18"/>
        <v>0</v>
      </c>
      <c r="O24">
        <v>0</v>
      </c>
      <c r="P24">
        <v>0</v>
      </c>
      <c r="Q24">
        <v>3.18</v>
      </c>
      <c r="R24">
        <v>0.28999999999999998</v>
      </c>
      <c r="S24">
        <v>0.15</v>
      </c>
      <c r="T24">
        <v>7.0000000000000007E-2</v>
      </c>
      <c r="U24">
        <v>0.09</v>
      </c>
      <c r="V24">
        <v>0.02</v>
      </c>
      <c r="Y24">
        <v>20</v>
      </c>
      <c r="Z24">
        <v>20</v>
      </c>
      <c r="AA24">
        <v>20</v>
      </c>
      <c r="AB24">
        <f t="shared" si="0"/>
        <v>1.4000000000000001</v>
      </c>
      <c r="AC24">
        <f t="shared" si="1"/>
        <v>1.7999999999999998</v>
      </c>
      <c r="AD24">
        <f t="shared" si="2"/>
        <v>0.4</v>
      </c>
      <c r="AE24">
        <f t="shared" si="3"/>
        <v>0</v>
      </c>
      <c r="AF24">
        <f t="shared" si="4"/>
        <v>3.6</v>
      </c>
      <c r="AG24">
        <f t="shared" si="5"/>
        <v>0</v>
      </c>
      <c r="AH24" s="5"/>
      <c r="AI24" s="5"/>
      <c r="AJ24" s="6"/>
      <c r="AK24" s="6"/>
      <c r="AL24" s="5">
        <v>0</v>
      </c>
      <c r="AM24" s="7"/>
      <c r="AN24" s="6"/>
      <c r="AO24" s="7"/>
      <c r="AP24" s="8"/>
      <c r="AQ24">
        <v>0</v>
      </c>
      <c r="AR24" s="9"/>
      <c r="AS24" s="9"/>
      <c r="AT24" s="5">
        <f t="shared" si="15"/>
        <v>0</v>
      </c>
      <c r="AU24" s="9"/>
      <c r="AV24" s="9"/>
      <c r="AW24" s="5">
        <f t="shared" si="16"/>
        <v>3.6</v>
      </c>
      <c r="AX24" s="5">
        <f t="shared" si="17"/>
        <v>-3.6</v>
      </c>
    </row>
    <row r="25" spans="1:50" x14ac:dyDescent="0.25">
      <c r="A25" s="3">
        <v>35270</v>
      </c>
      <c r="B25">
        <v>1</v>
      </c>
      <c r="C25">
        <v>16.5</v>
      </c>
      <c r="D25">
        <v>3</v>
      </c>
      <c r="E25">
        <v>10</v>
      </c>
      <c r="F25">
        <v>5</v>
      </c>
      <c r="G25">
        <v>1</v>
      </c>
      <c r="H25">
        <v>317.41000000000003</v>
      </c>
      <c r="I25">
        <v>164.05</v>
      </c>
      <c r="J25">
        <v>10.65</v>
      </c>
      <c r="K25">
        <v>51.16</v>
      </c>
      <c r="L25">
        <v>1.43</v>
      </c>
      <c r="M25">
        <v>0.08</v>
      </c>
      <c r="N25">
        <f t="shared" si="18"/>
        <v>1.51</v>
      </c>
      <c r="O25">
        <v>0.82</v>
      </c>
      <c r="P25">
        <v>0.36</v>
      </c>
      <c r="Q25">
        <v>3.75</v>
      </c>
      <c r="R25">
        <v>0.4</v>
      </c>
      <c r="S25">
        <v>0.15</v>
      </c>
      <c r="T25">
        <v>0.47</v>
      </c>
      <c r="U25">
        <v>0.06</v>
      </c>
      <c r="V25">
        <v>0.05</v>
      </c>
      <c r="W25">
        <v>0</v>
      </c>
      <c r="X25">
        <v>0</v>
      </c>
      <c r="Y25">
        <v>20</v>
      </c>
      <c r="Z25">
        <v>20</v>
      </c>
      <c r="AA25">
        <v>20</v>
      </c>
      <c r="AB25">
        <f t="shared" si="0"/>
        <v>9.3999999999999986</v>
      </c>
      <c r="AC25">
        <f t="shared" si="1"/>
        <v>1.2</v>
      </c>
      <c r="AD25">
        <f t="shared" si="2"/>
        <v>1</v>
      </c>
      <c r="AE25">
        <f t="shared" si="3"/>
        <v>0</v>
      </c>
      <c r="AF25">
        <f t="shared" si="4"/>
        <v>11.599999999999998</v>
      </c>
      <c r="AG25">
        <f t="shared" si="5"/>
        <v>142.71</v>
      </c>
      <c r="AH25" s="5">
        <f t="shared" si="6"/>
        <v>133.125</v>
      </c>
      <c r="AI25" s="5">
        <f t="shared" si="7"/>
        <v>142.11111111111111</v>
      </c>
      <c r="AJ25" s="6">
        <f t="shared" si="8"/>
        <v>1.0720000000000001</v>
      </c>
      <c r="AK25" s="6">
        <f t="shared" si="9"/>
        <v>1.0042142298670838</v>
      </c>
      <c r="AL25" s="5">
        <f t="shared" si="10"/>
        <v>26831.288701407349</v>
      </c>
      <c r="AM25" s="7">
        <f t="shared" si="11"/>
        <v>8.1283722233900901E-2</v>
      </c>
      <c r="AN25" s="6">
        <f t="shared" si="12"/>
        <v>10.820895522388057</v>
      </c>
      <c r="AO25" s="7">
        <f t="shared" si="13"/>
        <v>7.0303030303030284E-2</v>
      </c>
      <c r="AP25" s="8">
        <f t="shared" si="14"/>
        <v>0.86490909090909096</v>
      </c>
      <c r="AQ25">
        <v>1</v>
      </c>
      <c r="AR25" s="9">
        <v>2.2625584999999999</v>
      </c>
      <c r="AS25" s="9">
        <v>2.8526440000000002</v>
      </c>
      <c r="AT25" s="5">
        <f t="shared" si="15"/>
        <v>23391.680800000002</v>
      </c>
      <c r="AU25" s="9">
        <v>2.671869</v>
      </c>
      <c r="AV25" s="9">
        <v>2.46421</v>
      </c>
      <c r="AW25" s="5">
        <f t="shared" si="16"/>
        <v>23403.2808</v>
      </c>
      <c r="AX25" s="5">
        <f t="shared" si="17"/>
        <v>3428.007901407349</v>
      </c>
    </row>
    <row r="26" spans="1:50" x14ac:dyDescent="0.25">
      <c r="A26" s="3">
        <v>35270</v>
      </c>
      <c r="B26">
        <v>2</v>
      </c>
      <c r="C26">
        <v>16.5</v>
      </c>
      <c r="D26">
        <v>3</v>
      </c>
      <c r="E26">
        <v>10</v>
      </c>
      <c r="F26">
        <v>5</v>
      </c>
      <c r="G26">
        <v>1</v>
      </c>
      <c r="H26">
        <v>337.91</v>
      </c>
      <c r="I26">
        <v>281.61</v>
      </c>
      <c r="J26">
        <v>2.9</v>
      </c>
      <c r="K26">
        <v>43.28</v>
      </c>
      <c r="L26">
        <v>2.16</v>
      </c>
      <c r="M26">
        <v>0.02</v>
      </c>
      <c r="N26">
        <f t="shared" si="18"/>
        <v>2.1800000000000002</v>
      </c>
      <c r="O26">
        <v>0.32</v>
      </c>
      <c r="P26">
        <v>0.28999999999999998</v>
      </c>
      <c r="Q26">
        <v>3.75</v>
      </c>
      <c r="R26">
        <v>0.4</v>
      </c>
      <c r="S26">
        <v>0.15</v>
      </c>
      <c r="T26">
        <v>0.25</v>
      </c>
      <c r="U26">
        <v>0.13</v>
      </c>
      <c r="V26">
        <v>0.06</v>
      </c>
      <c r="W26">
        <v>0</v>
      </c>
      <c r="X26">
        <v>0</v>
      </c>
      <c r="Y26">
        <v>20</v>
      </c>
      <c r="Z26">
        <v>20</v>
      </c>
      <c r="AA26">
        <v>20</v>
      </c>
      <c r="AB26">
        <f t="shared" si="0"/>
        <v>5</v>
      </c>
      <c r="AC26">
        <f t="shared" si="1"/>
        <v>2.6</v>
      </c>
      <c r="AD26">
        <f t="shared" si="2"/>
        <v>1.2</v>
      </c>
      <c r="AE26">
        <f t="shared" si="3"/>
        <v>0</v>
      </c>
      <c r="AF26">
        <f t="shared" si="4"/>
        <v>8.7999999999999989</v>
      </c>
      <c r="AG26">
        <f t="shared" si="5"/>
        <v>53.400000000000013</v>
      </c>
      <c r="AH26" s="5">
        <f t="shared" si="6"/>
        <v>145</v>
      </c>
      <c r="AI26" s="5">
        <f t="shared" si="7"/>
        <v>149.24137931034485</v>
      </c>
      <c r="AJ26" s="6">
        <f t="shared" si="8"/>
        <v>0.36827586206896562</v>
      </c>
      <c r="AK26" s="6">
        <f t="shared" si="9"/>
        <v>0.35780961182994458</v>
      </c>
      <c r="AL26" s="5">
        <f t="shared" si="10"/>
        <v>9038.1992329020359</v>
      </c>
      <c r="AM26" s="7">
        <f t="shared" si="11"/>
        <v>0.16479400749063663</v>
      </c>
      <c r="AN26" s="6">
        <f t="shared" si="12"/>
        <v>23.895131086142314</v>
      </c>
      <c r="AO26" s="7">
        <f t="shared" si="13"/>
        <v>5.333333333333333E-2</v>
      </c>
      <c r="AP26" s="8">
        <f t="shared" si="14"/>
        <v>0.32363636363636372</v>
      </c>
      <c r="AQ26">
        <v>2</v>
      </c>
      <c r="AR26" s="9">
        <v>2.3980765000000002</v>
      </c>
      <c r="AS26" s="9">
        <v>2.6786595000000002</v>
      </c>
      <c r="AT26" s="5">
        <f t="shared" si="15"/>
        <v>8571.7103999999999</v>
      </c>
      <c r="AU26" s="9">
        <v>2.5259800000000001</v>
      </c>
      <c r="AV26" s="9">
        <v>0</v>
      </c>
      <c r="AW26" s="5">
        <f t="shared" si="16"/>
        <v>8580.5103999999992</v>
      </c>
      <c r="AX26" s="5">
        <f t="shared" si="17"/>
        <v>457.68883290203667</v>
      </c>
    </row>
    <row r="27" spans="1:50" x14ac:dyDescent="0.25">
      <c r="A27" s="3">
        <v>35270</v>
      </c>
      <c r="B27">
        <v>3</v>
      </c>
      <c r="C27">
        <v>16.5</v>
      </c>
      <c r="D27">
        <v>3</v>
      </c>
      <c r="E27">
        <v>10</v>
      </c>
      <c r="F27">
        <v>5</v>
      </c>
      <c r="G27">
        <v>1</v>
      </c>
      <c r="H27">
        <v>296.54000000000002</v>
      </c>
      <c r="I27">
        <v>180.08</v>
      </c>
      <c r="J27">
        <v>7.02</v>
      </c>
      <c r="K27">
        <v>46.33</v>
      </c>
      <c r="L27">
        <v>1.5</v>
      </c>
      <c r="M27">
        <v>0.04</v>
      </c>
      <c r="N27">
        <f t="shared" si="18"/>
        <v>1.54</v>
      </c>
      <c r="O27">
        <v>0.56000000000000005</v>
      </c>
      <c r="P27">
        <v>0.31</v>
      </c>
      <c r="Q27">
        <v>3.75</v>
      </c>
      <c r="R27">
        <v>0.4</v>
      </c>
      <c r="S27">
        <v>0.15</v>
      </c>
      <c r="T27">
        <v>0.3</v>
      </c>
      <c r="U27">
        <v>7.0000000000000007E-2</v>
      </c>
      <c r="V27">
        <v>7.0000000000000007E-2</v>
      </c>
      <c r="W27">
        <v>0</v>
      </c>
      <c r="X27">
        <v>0</v>
      </c>
      <c r="Y27">
        <v>20</v>
      </c>
      <c r="Z27">
        <v>20</v>
      </c>
      <c r="AA27">
        <v>20</v>
      </c>
      <c r="AB27">
        <f t="shared" si="0"/>
        <v>6</v>
      </c>
      <c r="AC27">
        <f t="shared" si="1"/>
        <v>1.4000000000000001</v>
      </c>
      <c r="AD27">
        <f t="shared" si="2"/>
        <v>1.4000000000000001</v>
      </c>
      <c r="AE27">
        <f t="shared" si="3"/>
        <v>0</v>
      </c>
      <c r="AF27">
        <f t="shared" si="4"/>
        <v>8.8000000000000007</v>
      </c>
      <c r="AG27">
        <f t="shared" si="5"/>
        <v>109.44000000000001</v>
      </c>
      <c r="AH27" s="5">
        <f t="shared" si="6"/>
        <v>175.49999999999997</v>
      </c>
      <c r="AI27" s="5">
        <f t="shared" si="7"/>
        <v>149.45161290322579</v>
      </c>
      <c r="AJ27" s="6">
        <f t="shared" si="8"/>
        <v>0.62358974358974373</v>
      </c>
      <c r="AK27" s="6">
        <f t="shared" si="9"/>
        <v>0.73227714224044904</v>
      </c>
      <c r="AL27" s="5">
        <f t="shared" si="10"/>
        <v>20031.778073472913</v>
      </c>
      <c r="AM27" s="7">
        <f t="shared" si="11"/>
        <v>8.0409356725146194E-2</v>
      </c>
      <c r="AN27" s="6">
        <f t="shared" si="12"/>
        <v>14.111842105263156</v>
      </c>
      <c r="AO27" s="7">
        <f t="shared" si="13"/>
        <v>5.3333333333333337E-2</v>
      </c>
      <c r="AP27" s="8">
        <f t="shared" si="14"/>
        <v>0.66327272727272735</v>
      </c>
      <c r="AQ27">
        <v>1</v>
      </c>
      <c r="AR27" s="9">
        <v>2.3378345</v>
      </c>
      <c r="AS27" s="9">
        <v>2.7056255</v>
      </c>
      <c r="AT27" s="5">
        <f t="shared" si="15"/>
        <v>15151.502800000002</v>
      </c>
      <c r="AU27" s="9">
        <v>2.7355459999999998</v>
      </c>
      <c r="AV27" s="9">
        <v>2.439314</v>
      </c>
      <c r="AW27" s="5">
        <f t="shared" si="16"/>
        <v>15160.302800000001</v>
      </c>
      <c r="AX27" s="5">
        <f t="shared" si="17"/>
        <v>4871.4752734729118</v>
      </c>
    </row>
    <row r="28" spans="1:50" x14ac:dyDescent="0.25">
      <c r="A28" s="3">
        <v>35270</v>
      </c>
      <c r="B28">
        <v>4</v>
      </c>
      <c r="C28">
        <v>16.5</v>
      </c>
      <c r="D28">
        <v>3</v>
      </c>
      <c r="E28">
        <v>10</v>
      </c>
      <c r="F28">
        <v>5</v>
      </c>
      <c r="G28">
        <v>1</v>
      </c>
      <c r="H28">
        <v>354.14</v>
      </c>
      <c r="I28">
        <v>285.60000000000002</v>
      </c>
      <c r="J28">
        <v>4.8</v>
      </c>
      <c r="K28">
        <v>48.91</v>
      </c>
      <c r="L28">
        <v>2.2999999999999998</v>
      </c>
      <c r="M28">
        <v>0.04</v>
      </c>
      <c r="N28">
        <f t="shared" si="18"/>
        <v>2.34</v>
      </c>
      <c r="O28">
        <v>0.41</v>
      </c>
      <c r="P28">
        <v>0.34</v>
      </c>
      <c r="Q28">
        <v>3.75</v>
      </c>
      <c r="R28">
        <v>0.4</v>
      </c>
      <c r="S28">
        <v>0.15</v>
      </c>
      <c r="T28">
        <v>0.32</v>
      </c>
      <c r="U28">
        <v>0.06</v>
      </c>
      <c r="V28">
        <v>0.04</v>
      </c>
      <c r="W28">
        <v>0</v>
      </c>
      <c r="X28">
        <v>0</v>
      </c>
      <c r="Y28">
        <v>20</v>
      </c>
      <c r="Z28">
        <v>20</v>
      </c>
      <c r="AA28">
        <v>20</v>
      </c>
      <c r="AB28">
        <f t="shared" si="0"/>
        <v>6.4</v>
      </c>
      <c r="AC28">
        <f t="shared" si="1"/>
        <v>1.2</v>
      </c>
      <c r="AD28">
        <f t="shared" si="2"/>
        <v>0.8</v>
      </c>
      <c r="AE28">
        <f t="shared" si="3"/>
        <v>0</v>
      </c>
      <c r="AF28">
        <f t="shared" si="4"/>
        <v>8.4</v>
      </c>
      <c r="AG28">
        <f t="shared" si="5"/>
        <v>63.739999999999966</v>
      </c>
      <c r="AH28" s="5">
        <f t="shared" si="6"/>
        <v>120</v>
      </c>
      <c r="AI28" s="5">
        <f t="shared" si="7"/>
        <v>143.85294117647058</v>
      </c>
      <c r="AJ28" s="6">
        <f t="shared" si="8"/>
        <v>0.53116666666666634</v>
      </c>
      <c r="AK28" s="6">
        <f t="shared" si="9"/>
        <v>0.44309139235330175</v>
      </c>
      <c r="AL28" s="5">
        <f t="shared" si="10"/>
        <v>11655.395010263746</v>
      </c>
      <c r="AM28" s="7">
        <f t="shared" si="11"/>
        <v>0.13178537809852534</v>
      </c>
      <c r="AN28" s="6">
        <f t="shared" si="12"/>
        <v>15.814245371823041</v>
      </c>
      <c r="AO28" s="7">
        <f t="shared" si="13"/>
        <v>5.0909090909090911E-2</v>
      </c>
      <c r="AP28" s="8">
        <f t="shared" si="14"/>
        <v>0.38630303030303009</v>
      </c>
      <c r="AQ28">
        <v>3</v>
      </c>
      <c r="AR28" s="9">
        <v>2.4435885000000002</v>
      </c>
      <c r="AS28" s="9">
        <v>2.9890775000000001</v>
      </c>
      <c r="AT28" s="5">
        <f t="shared" si="15"/>
        <v>12255.217750000002</v>
      </c>
      <c r="AU28" s="9">
        <v>2.6304720000000001</v>
      </c>
      <c r="AV28" s="9">
        <v>2.5648949999999999</v>
      </c>
      <c r="AW28" s="5">
        <f t="shared" si="16"/>
        <v>12263.617750000001</v>
      </c>
      <c r="AX28" s="5">
        <f t="shared" si="17"/>
        <v>-608.22273973625488</v>
      </c>
    </row>
    <row r="29" spans="1:50" x14ac:dyDescent="0.25">
      <c r="A29" s="3">
        <v>35270</v>
      </c>
      <c r="B29">
        <v>5</v>
      </c>
      <c r="C29">
        <v>16.5</v>
      </c>
      <c r="D29">
        <v>0</v>
      </c>
      <c r="E29">
        <v>10</v>
      </c>
      <c r="F29">
        <v>5</v>
      </c>
      <c r="G29">
        <v>0</v>
      </c>
      <c r="H29">
        <v>0</v>
      </c>
      <c r="I29">
        <v>0</v>
      </c>
      <c r="J29">
        <v>0</v>
      </c>
      <c r="K29">
        <v>0</v>
      </c>
      <c r="L29">
        <v>0</v>
      </c>
      <c r="M29">
        <v>0</v>
      </c>
      <c r="N29">
        <f t="shared" si="18"/>
        <v>0</v>
      </c>
      <c r="O29">
        <v>0.09</v>
      </c>
      <c r="P29">
        <v>0</v>
      </c>
      <c r="Q29">
        <v>3.75</v>
      </c>
      <c r="R29">
        <v>0.4</v>
      </c>
      <c r="S29">
        <v>0.15</v>
      </c>
      <c r="T29">
        <v>0.27</v>
      </c>
      <c r="U29">
        <v>0.08</v>
      </c>
      <c r="V29">
        <v>0.03</v>
      </c>
      <c r="Y29">
        <v>20</v>
      </c>
      <c r="Z29">
        <v>20</v>
      </c>
      <c r="AA29">
        <v>20</v>
      </c>
      <c r="AB29">
        <f t="shared" si="0"/>
        <v>5.4</v>
      </c>
      <c r="AC29">
        <f t="shared" si="1"/>
        <v>1.6</v>
      </c>
      <c r="AD29">
        <f t="shared" si="2"/>
        <v>0.6</v>
      </c>
      <c r="AE29">
        <f t="shared" si="3"/>
        <v>0</v>
      </c>
      <c r="AF29">
        <f t="shared" si="4"/>
        <v>7.6</v>
      </c>
      <c r="AG29">
        <f t="shared" si="5"/>
        <v>0</v>
      </c>
      <c r="AH29" s="5"/>
      <c r="AI29" s="5"/>
      <c r="AJ29" s="6"/>
      <c r="AK29" s="6"/>
      <c r="AL29" s="5">
        <v>0</v>
      </c>
      <c r="AM29" s="7"/>
      <c r="AN29" s="6"/>
      <c r="AO29" s="7">
        <f t="shared" si="13"/>
        <v>4.6060606060606059E-2</v>
      </c>
      <c r="AP29" s="8">
        <f t="shared" si="14"/>
        <v>0</v>
      </c>
      <c r="AQ29">
        <v>3</v>
      </c>
      <c r="AR29" s="9"/>
      <c r="AS29" s="9">
        <v>3.363184</v>
      </c>
      <c r="AT29" s="5">
        <f t="shared" si="15"/>
        <v>3026.8656000000001</v>
      </c>
      <c r="AU29" s="9"/>
      <c r="AV29" s="9"/>
      <c r="AW29" s="5">
        <f t="shared" si="16"/>
        <v>3034.4656</v>
      </c>
      <c r="AX29" s="5">
        <f t="shared" si="17"/>
        <v>-3034.4656</v>
      </c>
    </row>
    <row r="30" spans="1:50" x14ac:dyDescent="0.25">
      <c r="A30" s="3">
        <v>35270</v>
      </c>
      <c r="B30">
        <v>6</v>
      </c>
      <c r="C30">
        <v>16.5</v>
      </c>
      <c r="D30">
        <v>0</v>
      </c>
      <c r="E30">
        <v>0</v>
      </c>
      <c r="F30">
        <v>0</v>
      </c>
      <c r="G30">
        <v>0</v>
      </c>
      <c r="H30">
        <v>0</v>
      </c>
      <c r="I30">
        <v>0</v>
      </c>
      <c r="J30">
        <v>0</v>
      </c>
      <c r="K30">
        <v>0</v>
      </c>
      <c r="L30">
        <v>0</v>
      </c>
      <c r="M30">
        <v>0</v>
      </c>
      <c r="N30">
        <f t="shared" si="18"/>
        <v>0</v>
      </c>
      <c r="O30">
        <v>0</v>
      </c>
      <c r="P30">
        <v>0</v>
      </c>
      <c r="Q30">
        <v>3.75</v>
      </c>
      <c r="R30">
        <v>0.4</v>
      </c>
      <c r="S30">
        <v>0.15</v>
      </c>
      <c r="T30">
        <v>0.08</v>
      </c>
      <c r="U30">
        <v>0.06</v>
      </c>
      <c r="V30">
        <v>0</v>
      </c>
      <c r="Y30">
        <v>20</v>
      </c>
      <c r="Z30">
        <v>20</v>
      </c>
      <c r="AA30">
        <v>20</v>
      </c>
      <c r="AB30">
        <f t="shared" si="0"/>
        <v>1.6</v>
      </c>
      <c r="AC30">
        <f t="shared" si="1"/>
        <v>1.2</v>
      </c>
      <c r="AD30">
        <f t="shared" si="2"/>
        <v>0</v>
      </c>
      <c r="AE30">
        <f t="shared" si="3"/>
        <v>0</v>
      </c>
      <c r="AF30">
        <f t="shared" si="4"/>
        <v>2.8</v>
      </c>
      <c r="AG30">
        <f t="shared" si="5"/>
        <v>0</v>
      </c>
      <c r="AH30" s="5"/>
      <c r="AI30" s="5"/>
      <c r="AJ30" s="6"/>
      <c r="AK30" s="6"/>
      <c r="AL30" s="5">
        <v>0</v>
      </c>
      <c r="AM30" s="7"/>
      <c r="AN30" s="6"/>
      <c r="AO30" s="7"/>
      <c r="AP30" s="8"/>
      <c r="AQ30">
        <v>0</v>
      </c>
      <c r="AR30" s="9"/>
      <c r="AS30" s="9"/>
      <c r="AT30" s="5">
        <v>0</v>
      </c>
      <c r="AU30" s="9"/>
      <c r="AV30" s="9"/>
      <c r="AW30" s="5">
        <f t="shared" si="16"/>
        <v>2.8</v>
      </c>
      <c r="AX30" s="5">
        <f t="shared" si="17"/>
        <v>-2.8</v>
      </c>
    </row>
    <row r="31" spans="1:50" x14ac:dyDescent="0.25">
      <c r="A31" s="3">
        <v>35271</v>
      </c>
      <c r="B31">
        <v>1</v>
      </c>
      <c r="C31">
        <v>16.75</v>
      </c>
      <c r="D31">
        <v>2</v>
      </c>
      <c r="E31">
        <v>10</v>
      </c>
      <c r="F31">
        <v>5</v>
      </c>
      <c r="G31">
        <v>1</v>
      </c>
      <c r="H31">
        <v>203.86</v>
      </c>
      <c r="I31">
        <v>30.5</v>
      </c>
      <c r="J31">
        <v>17.54</v>
      </c>
      <c r="K31">
        <v>30.65</v>
      </c>
      <c r="L31">
        <v>0.34</v>
      </c>
      <c r="M31">
        <v>0.1</v>
      </c>
      <c r="N31">
        <f t="shared" si="18"/>
        <v>0.44000000000000006</v>
      </c>
      <c r="O31">
        <v>0.65</v>
      </c>
      <c r="P31">
        <v>0.15</v>
      </c>
      <c r="Q31">
        <v>3.52</v>
      </c>
      <c r="R31">
        <v>0.32</v>
      </c>
      <c r="S31">
        <v>0.1</v>
      </c>
      <c r="T31">
        <v>0.83</v>
      </c>
      <c r="U31">
        <v>0.1</v>
      </c>
      <c r="V31">
        <v>0.23</v>
      </c>
      <c r="W31">
        <v>0.01</v>
      </c>
      <c r="X31">
        <v>0.01</v>
      </c>
      <c r="Y31">
        <v>20</v>
      </c>
      <c r="Z31">
        <v>20</v>
      </c>
      <c r="AA31">
        <v>20</v>
      </c>
      <c r="AB31">
        <f t="shared" si="0"/>
        <v>16.599999999999998</v>
      </c>
      <c r="AC31">
        <f t="shared" si="1"/>
        <v>2</v>
      </c>
      <c r="AD31">
        <f t="shared" si="2"/>
        <v>4.6000000000000005</v>
      </c>
      <c r="AE31">
        <f t="shared" si="3"/>
        <v>0.2</v>
      </c>
      <c r="AF31">
        <f t="shared" si="4"/>
        <v>23.4</v>
      </c>
      <c r="AG31">
        <f t="shared" si="5"/>
        <v>155.82000000000002</v>
      </c>
      <c r="AH31" s="5">
        <f t="shared" si="6"/>
        <v>175.39999999999998</v>
      </c>
      <c r="AI31" s="5">
        <f t="shared" si="7"/>
        <v>204.33333333333334</v>
      </c>
      <c r="AJ31" s="6">
        <f t="shared" si="8"/>
        <v>0.88836944127708117</v>
      </c>
      <c r="AK31" s="6">
        <f t="shared" si="9"/>
        <v>0.76257748776508982</v>
      </c>
      <c r="AL31" s="5">
        <f t="shared" si="10"/>
        <v>21582.754025285481</v>
      </c>
      <c r="AM31" s="7">
        <f t="shared" si="11"/>
        <v>0.15017327685791296</v>
      </c>
      <c r="AN31" s="6">
        <f t="shared" si="12"/>
        <v>26.340392760877929</v>
      </c>
      <c r="AO31" s="7">
        <f t="shared" si="13"/>
        <v>0.13970149253731343</v>
      </c>
      <c r="AP31" s="8">
        <f t="shared" si="14"/>
        <v>0.93026865671641801</v>
      </c>
      <c r="AQ31">
        <v>1</v>
      </c>
      <c r="AR31" s="9">
        <v>1.6555150000000001</v>
      </c>
      <c r="AS31" s="9">
        <v>2.8389549999999999</v>
      </c>
      <c r="AT31" s="5">
        <f t="shared" si="15"/>
        <v>18453.207499999997</v>
      </c>
      <c r="AU31" s="9">
        <v>2.8302375</v>
      </c>
      <c r="AV31" s="9">
        <v>2.6038494999999999</v>
      </c>
      <c r="AW31" s="5">
        <f t="shared" si="16"/>
        <v>18476.607499999998</v>
      </c>
      <c r="AX31" s="5">
        <f t="shared" si="17"/>
        <v>3106.1465252854832</v>
      </c>
    </row>
    <row r="32" spans="1:50" x14ac:dyDescent="0.25">
      <c r="A32" s="3">
        <v>35271</v>
      </c>
      <c r="B32">
        <v>2</v>
      </c>
      <c r="C32">
        <v>16.75</v>
      </c>
      <c r="D32">
        <v>2</v>
      </c>
      <c r="E32">
        <v>10</v>
      </c>
      <c r="F32">
        <v>5</v>
      </c>
      <c r="G32">
        <v>1</v>
      </c>
      <c r="H32">
        <v>204.74</v>
      </c>
      <c r="I32">
        <v>165.41</v>
      </c>
      <c r="J32">
        <v>0.25</v>
      </c>
      <c r="K32">
        <v>25.93</v>
      </c>
      <c r="L32">
        <v>1.3</v>
      </c>
      <c r="M32">
        <v>5.0000000000000001E-3</v>
      </c>
      <c r="N32">
        <f t="shared" si="18"/>
        <v>1.3049999999999999</v>
      </c>
      <c r="O32">
        <v>0.19</v>
      </c>
      <c r="P32">
        <v>0.17</v>
      </c>
      <c r="Q32">
        <v>3.52</v>
      </c>
      <c r="R32">
        <v>0.32</v>
      </c>
      <c r="S32">
        <v>0.1</v>
      </c>
      <c r="T32">
        <v>0.44</v>
      </c>
      <c r="U32">
        <v>7.0000000000000007E-2</v>
      </c>
      <c r="V32">
        <v>0.28000000000000003</v>
      </c>
      <c r="W32">
        <v>0.01</v>
      </c>
      <c r="X32">
        <v>0.01</v>
      </c>
      <c r="Y32">
        <v>20</v>
      </c>
      <c r="Z32">
        <v>20</v>
      </c>
      <c r="AA32">
        <v>20</v>
      </c>
      <c r="AB32">
        <f t="shared" si="0"/>
        <v>8.8000000000000007</v>
      </c>
      <c r="AC32">
        <f t="shared" si="1"/>
        <v>1.4000000000000001</v>
      </c>
      <c r="AD32">
        <f t="shared" si="2"/>
        <v>5.6000000000000005</v>
      </c>
      <c r="AE32">
        <f t="shared" si="3"/>
        <v>0.2</v>
      </c>
      <c r="AF32">
        <f t="shared" si="4"/>
        <v>16</v>
      </c>
      <c r="AG32">
        <f t="shared" si="5"/>
        <v>39.080000000000013</v>
      </c>
      <c r="AH32" s="5">
        <f t="shared" si="6"/>
        <v>50</v>
      </c>
      <c r="AI32" s="5">
        <f t="shared" si="7"/>
        <v>152.52941176470586</v>
      </c>
      <c r="AJ32" s="6">
        <f t="shared" si="8"/>
        <v>0.78160000000000029</v>
      </c>
      <c r="AK32" s="6">
        <f t="shared" si="9"/>
        <v>0.25621288083301208</v>
      </c>
      <c r="AL32" s="5">
        <f t="shared" si="10"/>
        <v>6504.7351807173191</v>
      </c>
      <c r="AM32" s="7">
        <f t="shared" si="11"/>
        <v>0.40941658137154541</v>
      </c>
      <c r="AN32" s="6">
        <f t="shared" si="12"/>
        <v>20.47082906857727</v>
      </c>
      <c r="AO32" s="7">
        <f t="shared" si="13"/>
        <v>9.5522388059701493E-2</v>
      </c>
      <c r="AP32" s="8">
        <f t="shared" si="14"/>
        <v>0.23331343283582098</v>
      </c>
      <c r="AQ32">
        <v>0</v>
      </c>
      <c r="AR32" s="9">
        <v>2.541455</v>
      </c>
      <c r="AS32" s="9">
        <v>2.458939</v>
      </c>
      <c r="AT32" s="5">
        <f t="shared" si="15"/>
        <v>4671.9840999999997</v>
      </c>
      <c r="AU32" s="9">
        <v>2.5388009999999999</v>
      </c>
      <c r="AV32" s="9">
        <v>0</v>
      </c>
      <c r="AW32" s="5">
        <f t="shared" si="16"/>
        <v>4687.9840999999997</v>
      </c>
      <c r="AX32" s="5">
        <f t="shared" si="17"/>
        <v>1816.7510807173194</v>
      </c>
    </row>
    <row r="33" spans="1:50" x14ac:dyDescent="0.25">
      <c r="A33" s="3">
        <v>35271</v>
      </c>
      <c r="B33">
        <v>3</v>
      </c>
      <c r="C33">
        <v>16.75</v>
      </c>
      <c r="D33">
        <v>2</v>
      </c>
      <c r="E33">
        <v>10</v>
      </c>
      <c r="F33">
        <v>5</v>
      </c>
      <c r="G33">
        <v>1</v>
      </c>
      <c r="H33">
        <v>193.89</v>
      </c>
      <c r="I33">
        <v>158.87</v>
      </c>
      <c r="J33">
        <v>2.64</v>
      </c>
      <c r="K33">
        <v>27.22</v>
      </c>
      <c r="L33">
        <v>1.2</v>
      </c>
      <c r="M33">
        <v>0.02</v>
      </c>
      <c r="N33">
        <f t="shared" si="18"/>
        <v>1.22</v>
      </c>
      <c r="O33">
        <v>0.26</v>
      </c>
      <c r="P33">
        <v>0.16</v>
      </c>
      <c r="Q33">
        <v>3.52</v>
      </c>
      <c r="R33">
        <v>0.32</v>
      </c>
      <c r="S33">
        <v>0.1</v>
      </c>
      <c r="T33">
        <v>0.27</v>
      </c>
      <c r="U33">
        <v>0.09</v>
      </c>
      <c r="V33">
        <v>0.14000000000000001</v>
      </c>
      <c r="W33">
        <v>0.05</v>
      </c>
      <c r="X33">
        <v>0.01</v>
      </c>
      <c r="Y33">
        <v>20</v>
      </c>
      <c r="Z33">
        <v>20</v>
      </c>
      <c r="AA33">
        <v>20</v>
      </c>
      <c r="AB33">
        <f t="shared" si="0"/>
        <v>5.4</v>
      </c>
      <c r="AC33">
        <f t="shared" si="1"/>
        <v>1.7999999999999998</v>
      </c>
      <c r="AD33">
        <f t="shared" si="2"/>
        <v>2.8000000000000003</v>
      </c>
      <c r="AE33">
        <f t="shared" si="3"/>
        <v>1</v>
      </c>
      <c r="AF33">
        <f t="shared" si="4"/>
        <v>11</v>
      </c>
      <c r="AG33">
        <f t="shared" si="5"/>
        <v>32.379999999999981</v>
      </c>
      <c r="AH33" s="5">
        <f t="shared" si="6"/>
        <v>132</v>
      </c>
      <c r="AI33" s="5">
        <f t="shared" si="7"/>
        <v>170.125</v>
      </c>
      <c r="AJ33" s="6">
        <f t="shared" si="8"/>
        <v>0.24530303030303016</v>
      </c>
      <c r="AK33" s="6">
        <f t="shared" si="9"/>
        <v>0.19033063923585589</v>
      </c>
      <c r="AL33" s="5">
        <f t="shared" si="10"/>
        <v>4975.2343447465073</v>
      </c>
      <c r="AM33" s="7">
        <f t="shared" si="11"/>
        <v>0.33971587399629422</v>
      </c>
      <c r="AN33" s="6">
        <f t="shared" si="12"/>
        <v>44.842495367510836</v>
      </c>
      <c r="AO33" s="7">
        <f t="shared" si="13"/>
        <v>6.5671641791044774E-2</v>
      </c>
      <c r="AP33" s="8">
        <f t="shared" si="14"/>
        <v>0.19331343283582078</v>
      </c>
      <c r="AQ33">
        <v>0</v>
      </c>
      <c r="AR33" s="9">
        <v>2.5762619999999998</v>
      </c>
      <c r="AS33" s="9">
        <v>2.7295050000000001</v>
      </c>
      <c r="AT33" s="5">
        <f t="shared" si="15"/>
        <v>7096.7130000000006</v>
      </c>
      <c r="AU33" s="9">
        <v>2.6139955000000001</v>
      </c>
      <c r="AV33" s="9">
        <v>0</v>
      </c>
      <c r="AW33" s="5">
        <f t="shared" si="16"/>
        <v>7107.7130000000006</v>
      </c>
      <c r="AX33" s="5">
        <f t="shared" si="17"/>
        <v>-2132.4786552534933</v>
      </c>
    </row>
    <row r="34" spans="1:50" x14ac:dyDescent="0.25">
      <c r="A34" s="3">
        <v>35271</v>
      </c>
      <c r="B34">
        <v>4</v>
      </c>
      <c r="C34">
        <v>16.75</v>
      </c>
      <c r="D34">
        <v>2</v>
      </c>
      <c r="E34">
        <v>10</v>
      </c>
      <c r="F34">
        <v>5</v>
      </c>
      <c r="G34">
        <v>1</v>
      </c>
      <c r="H34">
        <v>170.02</v>
      </c>
      <c r="I34">
        <v>22.24</v>
      </c>
      <c r="J34">
        <v>20.12</v>
      </c>
      <c r="K34">
        <v>25.28</v>
      </c>
      <c r="L34">
        <v>0.31</v>
      </c>
      <c r="M34">
        <v>0.15</v>
      </c>
      <c r="N34">
        <f t="shared" si="18"/>
        <v>0.45999999999999996</v>
      </c>
      <c r="O34">
        <v>0.7</v>
      </c>
      <c r="P34">
        <v>0.17</v>
      </c>
      <c r="Q34">
        <v>3.52</v>
      </c>
      <c r="R34">
        <v>0.32</v>
      </c>
      <c r="S34">
        <v>0.1</v>
      </c>
      <c r="T34">
        <v>0.56000000000000005</v>
      </c>
      <c r="U34">
        <v>0.1</v>
      </c>
      <c r="V34">
        <v>0.54</v>
      </c>
      <c r="W34">
        <v>0.01</v>
      </c>
      <c r="X34">
        <v>0.01</v>
      </c>
      <c r="Y34">
        <v>20</v>
      </c>
      <c r="Z34">
        <v>20</v>
      </c>
      <c r="AA34">
        <v>20</v>
      </c>
      <c r="AB34">
        <f t="shared" si="0"/>
        <v>11.200000000000001</v>
      </c>
      <c r="AC34">
        <f t="shared" si="1"/>
        <v>2</v>
      </c>
      <c r="AD34">
        <f t="shared" si="2"/>
        <v>10.8</v>
      </c>
      <c r="AE34">
        <f t="shared" si="3"/>
        <v>0.2</v>
      </c>
      <c r="AF34">
        <f t="shared" si="4"/>
        <v>24.2</v>
      </c>
      <c r="AG34">
        <f t="shared" si="5"/>
        <v>127.66</v>
      </c>
      <c r="AH34" s="5">
        <f t="shared" si="6"/>
        <v>134.13333333333335</v>
      </c>
      <c r="AI34" s="5">
        <f t="shared" si="7"/>
        <v>148.70588235294116</v>
      </c>
      <c r="AJ34" s="6">
        <f t="shared" si="8"/>
        <v>0.9517395626242543</v>
      </c>
      <c r="AK34" s="6">
        <f t="shared" si="9"/>
        <v>0.85847310126582288</v>
      </c>
      <c r="AL34" s="5">
        <f t="shared" si="10"/>
        <v>23687.964177096521</v>
      </c>
      <c r="AM34" s="7">
        <f t="shared" si="11"/>
        <v>0.18956603477988407</v>
      </c>
      <c r="AN34" s="6">
        <f t="shared" si="12"/>
        <v>25.427124131808455</v>
      </c>
      <c r="AO34" s="7">
        <f t="shared" si="13"/>
        <v>0.14447761194029851</v>
      </c>
      <c r="AP34" s="8">
        <f t="shared" si="14"/>
        <v>0.76214925373134323</v>
      </c>
      <c r="AQ34">
        <v>0</v>
      </c>
      <c r="AR34" s="9">
        <v>1.5369539999999999</v>
      </c>
      <c r="AS34" s="9">
        <v>2.669788</v>
      </c>
      <c r="AT34" s="5">
        <f t="shared" si="15"/>
        <v>18688.516</v>
      </c>
      <c r="AU34" s="9">
        <v>2.7593135000000002</v>
      </c>
      <c r="AV34" s="9">
        <v>2.4926270000000001</v>
      </c>
      <c r="AW34" s="5">
        <f t="shared" si="16"/>
        <v>18712.716</v>
      </c>
      <c r="AX34" s="5">
        <f t="shared" si="17"/>
        <v>4975.2481770965205</v>
      </c>
    </row>
    <row r="35" spans="1:50" x14ac:dyDescent="0.25">
      <c r="A35" s="3">
        <v>35271</v>
      </c>
      <c r="B35">
        <v>5</v>
      </c>
      <c r="C35">
        <v>16.75</v>
      </c>
      <c r="D35">
        <v>0</v>
      </c>
      <c r="E35">
        <v>10</v>
      </c>
      <c r="F35">
        <v>5</v>
      </c>
      <c r="G35">
        <v>0</v>
      </c>
      <c r="H35">
        <v>0</v>
      </c>
      <c r="I35">
        <v>0</v>
      </c>
      <c r="J35">
        <v>0</v>
      </c>
      <c r="K35">
        <v>0</v>
      </c>
      <c r="L35">
        <v>0</v>
      </c>
      <c r="M35">
        <v>0</v>
      </c>
      <c r="N35">
        <f t="shared" si="18"/>
        <v>0</v>
      </c>
      <c r="O35">
        <v>0.11</v>
      </c>
      <c r="P35">
        <v>0</v>
      </c>
      <c r="Q35">
        <v>3.52</v>
      </c>
      <c r="R35">
        <v>0.32</v>
      </c>
      <c r="S35">
        <v>0.1</v>
      </c>
      <c r="T35">
        <v>0.23</v>
      </c>
      <c r="U35">
        <v>7.0000000000000007E-2</v>
      </c>
      <c r="V35">
        <v>0.15</v>
      </c>
      <c r="Y35">
        <v>20</v>
      </c>
      <c r="Z35">
        <v>20</v>
      </c>
      <c r="AA35">
        <v>20</v>
      </c>
      <c r="AB35">
        <f t="shared" si="0"/>
        <v>4.6000000000000005</v>
      </c>
      <c r="AC35">
        <f t="shared" si="1"/>
        <v>1.4000000000000001</v>
      </c>
      <c r="AD35">
        <f t="shared" si="2"/>
        <v>3</v>
      </c>
      <c r="AE35">
        <f t="shared" si="3"/>
        <v>0</v>
      </c>
      <c r="AF35">
        <f t="shared" si="4"/>
        <v>9</v>
      </c>
      <c r="AG35">
        <f t="shared" si="5"/>
        <v>0</v>
      </c>
      <c r="AH35" s="5"/>
      <c r="AI35" s="5"/>
      <c r="AJ35" s="6"/>
      <c r="AK35" s="6"/>
      <c r="AL35" s="5">
        <v>0</v>
      </c>
      <c r="AM35" s="7"/>
      <c r="AN35" s="6"/>
      <c r="AO35" s="7">
        <f t="shared" si="13"/>
        <v>5.3731343283582089E-2</v>
      </c>
      <c r="AP35" s="8">
        <f t="shared" si="14"/>
        <v>0</v>
      </c>
      <c r="AQ35">
        <v>0</v>
      </c>
      <c r="AR35" s="9"/>
      <c r="AS35" s="9">
        <v>3.4269780000000001</v>
      </c>
      <c r="AT35" s="5">
        <f t="shared" si="15"/>
        <v>3769.6758000000004</v>
      </c>
      <c r="AU35" s="9"/>
      <c r="AV35" s="9"/>
      <c r="AW35" s="5">
        <f t="shared" si="16"/>
        <v>3778.6758000000004</v>
      </c>
      <c r="AX35" s="5">
        <f t="shared" si="17"/>
        <v>-3778.6758000000004</v>
      </c>
    </row>
    <row r="36" spans="1:50" x14ac:dyDescent="0.25">
      <c r="A36" s="3">
        <v>35271</v>
      </c>
      <c r="B36">
        <v>6</v>
      </c>
      <c r="C36">
        <v>16.75</v>
      </c>
      <c r="D36">
        <v>0</v>
      </c>
      <c r="E36">
        <v>0</v>
      </c>
      <c r="F36">
        <v>0</v>
      </c>
      <c r="G36">
        <v>0</v>
      </c>
      <c r="H36">
        <v>0</v>
      </c>
      <c r="I36">
        <v>0</v>
      </c>
      <c r="J36">
        <v>0</v>
      </c>
      <c r="K36">
        <v>0</v>
      </c>
      <c r="L36">
        <v>0</v>
      </c>
      <c r="M36">
        <v>0</v>
      </c>
      <c r="N36">
        <f t="shared" si="18"/>
        <v>0</v>
      </c>
      <c r="O36">
        <v>0</v>
      </c>
      <c r="P36">
        <v>0</v>
      </c>
      <c r="Q36">
        <v>3.52</v>
      </c>
      <c r="R36">
        <v>0.32</v>
      </c>
      <c r="S36">
        <v>0.1</v>
      </c>
      <c r="T36">
        <v>0.08</v>
      </c>
      <c r="U36">
        <v>0.06</v>
      </c>
      <c r="V36">
        <v>0.02</v>
      </c>
      <c r="Y36">
        <v>20</v>
      </c>
      <c r="Z36">
        <v>20</v>
      </c>
      <c r="AA36">
        <v>20</v>
      </c>
      <c r="AB36">
        <f t="shared" si="0"/>
        <v>1.6</v>
      </c>
      <c r="AC36">
        <f t="shared" si="1"/>
        <v>1.2</v>
      </c>
      <c r="AD36">
        <f t="shared" si="2"/>
        <v>0.4</v>
      </c>
      <c r="AE36">
        <f t="shared" si="3"/>
        <v>0</v>
      </c>
      <c r="AF36">
        <f t="shared" si="4"/>
        <v>3.1999999999999997</v>
      </c>
      <c r="AG36">
        <f t="shared" si="5"/>
        <v>0</v>
      </c>
      <c r="AH36" s="5"/>
      <c r="AI36" s="5"/>
      <c r="AJ36" s="6"/>
      <c r="AK36" s="6"/>
      <c r="AL36" s="5">
        <v>0</v>
      </c>
      <c r="AM36" s="7"/>
      <c r="AN36" s="6"/>
      <c r="AO36" s="7"/>
      <c r="AP36" s="8"/>
      <c r="AQ36">
        <v>0</v>
      </c>
      <c r="AR36" s="9"/>
      <c r="AS36" s="9"/>
      <c r="AT36" s="5">
        <f t="shared" si="15"/>
        <v>0</v>
      </c>
      <c r="AU36" s="9"/>
      <c r="AV36" s="9"/>
      <c r="AW36" s="5">
        <f t="shared" si="16"/>
        <v>3.1999999999999997</v>
      </c>
      <c r="AX36" s="5">
        <f t="shared" si="17"/>
        <v>-3.1999999999999997</v>
      </c>
    </row>
    <row r="37" spans="1:50" x14ac:dyDescent="0.25">
      <c r="A37" s="3">
        <v>35272</v>
      </c>
      <c r="B37">
        <v>1</v>
      </c>
      <c r="C37">
        <v>16.75</v>
      </c>
      <c r="D37">
        <v>2</v>
      </c>
      <c r="E37">
        <v>9</v>
      </c>
      <c r="F37">
        <v>5.0999999999999996</v>
      </c>
      <c r="G37">
        <v>1</v>
      </c>
      <c r="H37">
        <v>126.75</v>
      </c>
      <c r="I37">
        <v>19.649999999999999</v>
      </c>
      <c r="J37">
        <v>5.66</v>
      </c>
      <c r="K37">
        <v>27.12</v>
      </c>
      <c r="L37">
        <v>0.28999999999999998</v>
      </c>
      <c r="M37">
        <v>0.04</v>
      </c>
      <c r="N37">
        <f t="shared" si="18"/>
        <v>0.32999999999999996</v>
      </c>
      <c r="O37">
        <v>0.53</v>
      </c>
      <c r="P37">
        <v>0.16</v>
      </c>
      <c r="Q37">
        <v>2.2000000000000002</v>
      </c>
      <c r="R37">
        <v>0.1</v>
      </c>
      <c r="S37">
        <v>7.0000000000000007E-2</v>
      </c>
      <c r="T37">
        <v>0.56000000000000005</v>
      </c>
      <c r="U37">
        <v>0.05</v>
      </c>
      <c r="V37">
        <v>0.33</v>
      </c>
      <c r="W37">
        <v>0.01</v>
      </c>
      <c r="X37">
        <v>0.01</v>
      </c>
      <c r="Y37">
        <v>20</v>
      </c>
      <c r="Z37">
        <v>20</v>
      </c>
      <c r="AA37">
        <v>20</v>
      </c>
      <c r="AB37">
        <f t="shared" si="0"/>
        <v>11.200000000000001</v>
      </c>
      <c r="AC37">
        <f t="shared" si="1"/>
        <v>1</v>
      </c>
      <c r="AD37">
        <f t="shared" si="2"/>
        <v>6.6000000000000005</v>
      </c>
      <c r="AE37">
        <f t="shared" si="3"/>
        <v>0.2</v>
      </c>
      <c r="AF37">
        <f t="shared" si="4"/>
        <v>19</v>
      </c>
      <c r="AG37">
        <f t="shared" si="5"/>
        <v>101.44</v>
      </c>
      <c r="AH37" s="5">
        <f t="shared" si="6"/>
        <v>141.5</v>
      </c>
      <c r="AI37" s="5">
        <f t="shared" si="7"/>
        <v>169.5</v>
      </c>
      <c r="AJ37" s="6">
        <f t="shared" si="8"/>
        <v>0.71689045936395757</v>
      </c>
      <c r="AK37" s="6">
        <f t="shared" si="9"/>
        <v>0.59846607669616514</v>
      </c>
      <c r="AL37" s="5">
        <f t="shared" si="10"/>
        <v>16038.061979941003</v>
      </c>
      <c r="AM37" s="7">
        <f t="shared" si="11"/>
        <v>0.18730283911671924</v>
      </c>
      <c r="AN37" s="6">
        <f t="shared" si="12"/>
        <v>26.503351735015773</v>
      </c>
      <c r="AO37" s="7">
        <f t="shared" si="13"/>
        <v>0.12603648424543948</v>
      </c>
      <c r="AP37" s="8">
        <f t="shared" si="14"/>
        <v>0.67290215588723046</v>
      </c>
      <c r="AQ37">
        <v>3</v>
      </c>
      <c r="AR37" s="9">
        <v>1.7728605</v>
      </c>
      <c r="AS37" s="9">
        <v>2.582646</v>
      </c>
      <c r="AT37" s="5">
        <f t="shared" si="15"/>
        <v>13688.023799999999</v>
      </c>
      <c r="AU37" s="9">
        <v>2.6798614999999999</v>
      </c>
      <c r="AV37" s="9">
        <v>2.4874990000000001</v>
      </c>
      <c r="AW37" s="5">
        <f t="shared" si="16"/>
        <v>13707.023799999999</v>
      </c>
      <c r="AX37" s="5">
        <f t="shared" si="17"/>
        <v>2331.0381799410043</v>
      </c>
    </row>
    <row r="38" spans="1:50" x14ac:dyDescent="0.25">
      <c r="A38" s="3">
        <v>35272</v>
      </c>
      <c r="B38">
        <v>2</v>
      </c>
      <c r="C38">
        <v>16.75</v>
      </c>
      <c r="D38">
        <v>2</v>
      </c>
      <c r="E38">
        <v>10</v>
      </c>
      <c r="F38">
        <v>5</v>
      </c>
      <c r="G38">
        <v>1</v>
      </c>
      <c r="H38">
        <v>135.28</v>
      </c>
      <c r="I38">
        <v>67.61</v>
      </c>
      <c r="J38">
        <v>2.66</v>
      </c>
      <c r="K38">
        <v>20.100000000000001</v>
      </c>
      <c r="L38">
        <v>0.52</v>
      </c>
      <c r="M38">
        <v>0.01</v>
      </c>
      <c r="N38">
        <f t="shared" si="18"/>
        <v>0.53</v>
      </c>
      <c r="O38">
        <v>0.26</v>
      </c>
      <c r="P38">
        <v>0.1</v>
      </c>
      <c r="Q38">
        <v>2.2000000000000002</v>
      </c>
      <c r="R38">
        <v>0.1</v>
      </c>
      <c r="S38">
        <v>7.0000000000000007E-2</v>
      </c>
      <c r="T38">
        <v>0.35</v>
      </c>
      <c r="U38">
        <v>0.12</v>
      </c>
      <c r="V38">
        <v>0.12</v>
      </c>
      <c r="W38">
        <v>0.02</v>
      </c>
      <c r="X38">
        <v>0.01</v>
      </c>
      <c r="Y38">
        <v>20</v>
      </c>
      <c r="Z38">
        <v>20</v>
      </c>
      <c r="AA38">
        <v>20</v>
      </c>
      <c r="AB38">
        <f t="shared" si="0"/>
        <v>7</v>
      </c>
      <c r="AC38">
        <f t="shared" si="1"/>
        <v>2.4</v>
      </c>
      <c r="AD38">
        <f t="shared" si="2"/>
        <v>2.4</v>
      </c>
      <c r="AE38">
        <f t="shared" si="3"/>
        <v>0.4</v>
      </c>
      <c r="AF38">
        <f t="shared" si="4"/>
        <v>12.200000000000001</v>
      </c>
      <c r="AG38">
        <f t="shared" si="5"/>
        <v>65.010000000000005</v>
      </c>
      <c r="AH38" s="5">
        <f t="shared" si="6"/>
        <v>266</v>
      </c>
      <c r="AI38" s="5">
        <f t="shared" si="7"/>
        <v>201</v>
      </c>
      <c r="AJ38" s="6">
        <f t="shared" si="8"/>
        <v>0.24439849624060153</v>
      </c>
      <c r="AK38" s="6">
        <f t="shared" si="9"/>
        <v>0.32343283582089555</v>
      </c>
      <c r="AL38" s="5">
        <f t="shared" si="10"/>
        <v>8643.9398313432848</v>
      </c>
      <c r="AM38" s="7">
        <f t="shared" si="11"/>
        <v>0.18766343639440086</v>
      </c>
      <c r="AN38" s="6">
        <f t="shared" si="12"/>
        <v>49.918474080910627</v>
      </c>
      <c r="AO38" s="7">
        <f t="shared" si="13"/>
        <v>7.2835820895522388E-2</v>
      </c>
      <c r="AP38" s="8">
        <f t="shared" si="14"/>
        <v>0.38811940298507464</v>
      </c>
      <c r="AQ38">
        <v>4</v>
      </c>
      <c r="AR38" s="9">
        <v>2.1907909999999999</v>
      </c>
      <c r="AS38" s="9">
        <v>2.8313035000000002</v>
      </c>
      <c r="AT38" s="5">
        <f t="shared" si="15"/>
        <v>7361.3891000000003</v>
      </c>
      <c r="AU38" s="9">
        <v>2.672561</v>
      </c>
      <c r="AV38" s="9">
        <v>2.870889</v>
      </c>
      <c r="AW38" s="5">
        <f t="shared" si="16"/>
        <v>7373.5891000000001</v>
      </c>
      <c r="AX38" s="5">
        <f t="shared" si="17"/>
        <v>1270.3507313432847</v>
      </c>
    </row>
    <row r="39" spans="1:50" x14ac:dyDescent="0.25">
      <c r="A39" s="3">
        <v>35272</v>
      </c>
      <c r="B39">
        <v>3</v>
      </c>
      <c r="C39">
        <v>16.75</v>
      </c>
      <c r="D39">
        <v>2</v>
      </c>
      <c r="E39">
        <v>10</v>
      </c>
      <c r="F39">
        <v>5</v>
      </c>
      <c r="G39">
        <v>1</v>
      </c>
      <c r="H39">
        <v>143.88</v>
      </c>
      <c r="I39">
        <v>98.69</v>
      </c>
      <c r="J39">
        <v>2.38</v>
      </c>
      <c r="K39">
        <v>15.98</v>
      </c>
      <c r="L39">
        <v>0.74</v>
      </c>
      <c r="M39">
        <v>5.0000000000000001E-3</v>
      </c>
      <c r="N39">
        <f t="shared" si="18"/>
        <v>0.745</v>
      </c>
      <c r="O39">
        <v>0.21</v>
      </c>
      <c r="P39">
        <v>0.1</v>
      </c>
      <c r="Q39">
        <v>2.2000000000000002</v>
      </c>
      <c r="R39">
        <v>0.1</v>
      </c>
      <c r="S39">
        <v>7.0000000000000007E-2</v>
      </c>
      <c r="T39">
        <v>0.25</v>
      </c>
      <c r="U39">
        <v>0.05</v>
      </c>
      <c r="V39">
        <v>0.25</v>
      </c>
      <c r="W39">
        <v>0.01</v>
      </c>
      <c r="X39">
        <v>0.01</v>
      </c>
      <c r="Y39">
        <v>20</v>
      </c>
      <c r="Z39">
        <v>20</v>
      </c>
      <c r="AA39">
        <v>20</v>
      </c>
      <c r="AB39">
        <f t="shared" ref="AB39:AB60" si="19">T39*Y39</f>
        <v>5</v>
      </c>
      <c r="AC39">
        <f t="shared" ref="AC39:AC60" si="20">U39*Y39</f>
        <v>1</v>
      </c>
      <c r="AD39">
        <f t="shared" ref="AD39:AD60" si="21">V39*Z39</f>
        <v>5</v>
      </c>
      <c r="AE39">
        <f t="shared" ref="AE39:AE60" si="22">W39*AA39</f>
        <v>0.2</v>
      </c>
      <c r="AF39">
        <f t="shared" ref="AF39:AF60" si="23">SUM(AB39:AE39)</f>
        <v>11.2</v>
      </c>
      <c r="AG39">
        <f t="shared" ref="AG39:AG60" si="24">H39-I39-J39</f>
        <v>42.809999999999995</v>
      </c>
      <c r="AH39" s="5">
        <f t="shared" ref="AH39:AH60" si="25">J39/M39</f>
        <v>475.99999999999994</v>
      </c>
      <c r="AI39" s="5">
        <f t="shared" ref="AI39:AI60" si="26">K39/P39</f>
        <v>159.79999999999998</v>
      </c>
      <c r="AJ39" s="6">
        <f t="shared" ref="AJ39:AJ60" si="27">AG39/AH39</f>
        <v>8.9936974789915969E-2</v>
      </c>
      <c r="AK39" s="6">
        <f t="shared" ref="AK39:AK60" si="28">(AG39)/(AI39)</f>
        <v>0.26789737171464328</v>
      </c>
      <c r="AL39" s="5">
        <f t="shared" ref="AL39:AL60" si="29">(AK39*100)*(AU39*100)</f>
        <v>7018.7410240926156</v>
      </c>
      <c r="AM39" s="7">
        <f t="shared" ref="AM39:AM60" si="30">AF39/AG39</f>
        <v>0.26162111656155107</v>
      </c>
      <c r="AN39" s="6">
        <f t="shared" ref="AN39:AN60" si="31">AF39/AJ39</f>
        <v>124.53165148329829</v>
      </c>
      <c r="AO39" s="7">
        <f t="shared" ref="AO39:AO60" si="32">AF39/(E39*C39)</f>
        <v>6.6865671641791039E-2</v>
      </c>
      <c r="AP39" s="8">
        <f t="shared" ref="AP39:AP60" si="33">AG39/(E39*C39)</f>
        <v>0.25558208955223877</v>
      </c>
      <c r="AQ39">
        <v>6</v>
      </c>
      <c r="AR39" s="9">
        <v>2.4524319999999999</v>
      </c>
      <c r="AS39" s="9">
        <v>2.7800750000000001</v>
      </c>
      <c r="AT39" s="5">
        <f t="shared" ref="AT39:AT60" si="34">((O39*100)*(AS39*100))</f>
        <v>5838.1575000000003</v>
      </c>
      <c r="AU39" s="9">
        <v>2.6199365000000001</v>
      </c>
      <c r="AV39" s="9">
        <v>0</v>
      </c>
      <c r="AW39" s="5">
        <f t="shared" ref="AW39:AW60" si="35">AF39+AT39</f>
        <v>5849.3575000000001</v>
      </c>
      <c r="AX39" s="5">
        <f t="shared" ref="AX39:AX60" si="36">AL39-AW39</f>
        <v>1169.3835240926155</v>
      </c>
    </row>
    <row r="40" spans="1:50" x14ac:dyDescent="0.25">
      <c r="A40" s="3">
        <v>35272</v>
      </c>
      <c r="B40">
        <v>4</v>
      </c>
      <c r="C40">
        <v>16.75</v>
      </c>
      <c r="D40">
        <v>2</v>
      </c>
      <c r="E40">
        <v>10</v>
      </c>
      <c r="F40">
        <v>5.3</v>
      </c>
      <c r="G40">
        <v>1</v>
      </c>
      <c r="H40">
        <v>170.56</v>
      </c>
      <c r="I40">
        <v>130.61000000000001</v>
      </c>
      <c r="J40">
        <v>3.13</v>
      </c>
      <c r="K40">
        <v>18.78</v>
      </c>
      <c r="L40">
        <v>0.99</v>
      </c>
      <c r="M40">
        <v>0.02</v>
      </c>
      <c r="N40">
        <f t="shared" si="18"/>
        <v>1.01</v>
      </c>
      <c r="O40">
        <v>0.21</v>
      </c>
      <c r="P40">
        <v>0.12</v>
      </c>
      <c r="Q40">
        <v>2.2000000000000002</v>
      </c>
      <c r="R40">
        <v>0.1</v>
      </c>
      <c r="S40">
        <v>7.0000000000000007E-2</v>
      </c>
      <c r="T40">
        <v>0.3</v>
      </c>
      <c r="U40">
        <v>0.06</v>
      </c>
      <c r="V40">
        <v>0.13</v>
      </c>
      <c r="W40">
        <v>0.01</v>
      </c>
      <c r="X40">
        <v>0.01</v>
      </c>
      <c r="Y40">
        <v>20</v>
      </c>
      <c r="Z40">
        <v>20</v>
      </c>
      <c r="AA40">
        <v>20</v>
      </c>
      <c r="AB40">
        <f t="shared" si="19"/>
        <v>6</v>
      </c>
      <c r="AC40">
        <f t="shared" si="20"/>
        <v>1.2</v>
      </c>
      <c r="AD40">
        <f t="shared" si="21"/>
        <v>2.6</v>
      </c>
      <c r="AE40">
        <f t="shared" si="22"/>
        <v>0.2</v>
      </c>
      <c r="AF40">
        <f t="shared" si="23"/>
        <v>10</v>
      </c>
      <c r="AG40">
        <f t="shared" si="24"/>
        <v>36.819999999999986</v>
      </c>
      <c r="AH40" s="5">
        <f t="shared" si="25"/>
        <v>156.5</v>
      </c>
      <c r="AI40" s="5">
        <f t="shared" si="26"/>
        <v>156.50000000000003</v>
      </c>
      <c r="AJ40" s="6">
        <f t="shared" si="27"/>
        <v>0.23527156549520759</v>
      </c>
      <c r="AK40" s="6">
        <f t="shared" si="28"/>
        <v>0.23527156549520753</v>
      </c>
      <c r="AL40" s="5">
        <f t="shared" si="29"/>
        <v>6592.3727884983991</v>
      </c>
      <c r="AM40" s="7">
        <f t="shared" si="30"/>
        <v>0.27159152634437816</v>
      </c>
      <c r="AN40" s="6">
        <f t="shared" si="31"/>
        <v>42.504073872895184</v>
      </c>
      <c r="AO40" s="7">
        <f t="shared" si="32"/>
        <v>5.9701492537313432E-2</v>
      </c>
      <c r="AP40" s="8">
        <f t="shared" si="33"/>
        <v>0.21982089552238798</v>
      </c>
      <c r="AQ40">
        <v>5</v>
      </c>
      <c r="AR40" s="9">
        <v>2.559857</v>
      </c>
      <c r="AS40" s="9">
        <v>2.9595180000000001</v>
      </c>
      <c r="AT40" s="5">
        <f t="shared" si="34"/>
        <v>6214.9877999999999</v>
      </c>
      <c r="AU40" s="9">
        <v>2.8020269999999998</v>
      </c>
      <c r="AV40" s="9">
        <v>2.5902509999999999</v>
      </c>
      <c r="AW40" s="5">
        <f t="shared" si="35"/>
        <v>6224.9877999999999</v>
      </c>
      <c r="AX40" s="5">
        <f t="shared" si="36"/>
        <v>367.38498849839925</v>
      </c>
    </row>
    <row r="41" spans="1:50" x14ac:dyDescent="0.25">
      <c r="A41" s="3">
        <v>35272</v>
      </c>
      <c r="B41">
        <v>5</v>
      </c>
      <c r="C41">
        <v>16.75</v>
      </c>
      <c r="D41">
        <v>0</v>
      </c>
      <c r="E41">
        <v>10</v>
      </c>
      <c r="F41">
        <v>5.0999999999999996</v>
      </c>
      <c r="G41">
        <v>0</v>
      </c>
      <c r="H41">
        <v>0</v>
      </c>
      <c r="I41">
        <v>0</v>
      </c>
      <c r="J41">
        <v>0</v>
      </c>
      <c r="K41">
        <v>0</v>
      </c>
      <c r="L41">
        <v>0</v>
      </c>
      <c r="M41">
        <v>0</v>
      </c>
      <c r="N41">
        <f t="shared" si="18"/>
        <v>0</v>
      </c>
      <c r="O41">
        <v>0.13</v>
      </c>
      <c r="P41">
        <v>0</v>
      </c>
      <c r="Q41">
        <v>2.2000000000000002</v>
      </c>
      <c r="R41">
        <v>0.1</v>
      </c>
      <c r="S41">
        <v>7.0000000000000007E-2</v>
      </c>
      <c r="T41">
        <v>0.46</v>
      </c>
      <c r="U41">
        <v>0.05</v>
      </c>
      <c r="V41">
        <v>0.25</v>
      </c>
      <c r="Y41">
        <v>20</v>
      </c>
      <c r="Z41">
        <v>20</v>
      </c>
      <c r="AA41">
        <v>20</v>
      </c>
      <c r="AB41">
        <f t="shared" si="19"/>
        <v>9.2000000000000011</v>
      </c>
      <c r="AC41">
        <f t="shared" si="20"/>
        <v>1</v>
      </c>
      <c r="AD41">
        <f t="shared" si="21"/>
        <v>5</v>
      </c>
      <c r="AE41">
        <f t="shared" si="22"/>
        <v>0</v>
      </c>
      <c r="AF41">
        <f t="shared" si="23"/>
        <v>15.200000000000001</v>
      </c>
      <c r="AG41">
        <f t="shared" si="24"/>
        <v>0</v>
      </c>
      <c r="AH41" s="5"/>
      <c r="AI41" s="5"/>
      <c r="AJ41" s="6"/>
      <c r="AK41" s="6"/>
      <c r="AL41" s="5">
        <v>0</v>
      </c>
      <c r="AM41" s="7"/>
      <c r="AN41" s="6"/>
      <c r="AO41" s="7">
        <f t="shared" si="32"/>
        <v>9.0746268656716422E-2</v>
      </c>
      <c r="AP41" s="8">
        <f t="shared" si="33"/>
        <v>0</v>
      </c>
      <c r="AQ41">
        <v>3</v>
      </c>
      <c r="AR41" s="9"/>
      <c r="AS41" s="9">
        <v>3.0163989999999998</v>
      </c>
      <c r="AT41" s="5">
        <f t="shared" si="34"/>
        <v>3921.3187000000003</v>
      </c>
      <c r="AU41" s="9"/>
      <c r="AV41" s="9"/>
      <c r="AW41" s="5">
        <f t="shared" si="35"/>
        <v>3936.5187000000001</v>
      </c>
      <c r="AX41" s="5">
        <f t="shared" si="36"/>
        <v>-3936.5187000000001</v>
      </c>
    </row>
    <row r="42" spans="1:50" x14ac:dyDescent="0.25">
      <c r="A42" s="3">
        <v>35272</v>
      </c>
      <c r="B42">
        <v>6</v>
      </c>
      <c r="C42">
        <v>16.75</v>
      </c>
      <c r="D42">
        <v>0</v>
      </c>
      <c r="E42">
        <v>0</v>
      </c>
      <c r="F42">
        <v>0</v>
      </c>
      <c r="G42">
        <v>0</v>
      </c>
      <c r="H42">
        <v>0</v>
      </c>
      <c r="I42">
        <v>0</v>
      </c>
      <c r="J42">
        <v>0</v>
      </c>
      <c r="K42">
        <v>0</v>
      </c>
      <c r="L42">
        <v>0</v>
      </c>
      <c r="M42">
        <v>0</v>
      </c>
      <c r="N42">
        <f t="shared" si="18"/>
        <v>0</v>
      </c>
      <c r="O42">
        <v>0</v>
      </c>
      <c r="P42">
        <v>0</v>
      </c>
      <c r="Q42">
        <v>2.2000000000000002</v>
      </c>
      <c r="R42">
        <v>0.1</v>
      </c>
      <c r="S42">
        <v>7.0000000000000007E-2</v>
      </c>
      <c r="T42">
        <v>7.0000000000000007E-2</v>
      </c>
      <c r="U42">
        <v>0.05</v>
      </c>
      <c r="V42">
        <v>0.03</v>
      </c>
      <c r="Y42">
        <v>20</v>
      </c>
      <c r="Z42">
        <v>20</v>
      </c>
      <c r="AA42">
        <v>20</v>
      </c>
      <c r="AB42">
        <f t="shared" si="19"/>
        <v>1.4000000000000001</v>
      </c>
      <c r="AC42">
        <f t="shared" si="20"/>
        <v>1</v>
      </c>
      <c r="AD42">
        <f t="shared" si="21"/>
        <v>0.6</v>
      </c>
      <c r="AE42">
        <f t="shared" si="22"/>
        <v>0</v>
      </c>
      <c r="AF42">
        <f t="shared" si="23"/>
        <v>3.0000000000000004</v>
      </c>
      <c r="AG42">
        <f t="shared" si="24"/>
        <v>0</v>
      </c>
      <c r="AH42" s="5"/>
      <c r="AI42" s="5"/>
      <c r="AJ42" s="6"/>
      <c r="AK42" s="6"/>
      <c r="AL42" s="5">
        <v>0</v>
      </c>
      <c r="AM42" s="7"/>
      <c r="AN42" s="6"/>
      <c r="AO42" s="7"/>
      <c r="AP42" s="8"/>
      <c r="AQ42">
        <v>0</v>
      </c>
      <c r="AR42" s="9"/>
      <c r="AS42" s="9"/>
      <c r="AT42" s="5">
        <f t="shared" si="34"/>
        <v>0</v>
      </c>
      <c r="AU42" s="9"/>
      <c r="AV42" s="9"/>
      <c r="AW42" s="5">
        <f t="shared" si="35"/>
        <v>3.0000000000000004</v>
      </c>
      <c r="AX42" s="5">
        <f t="shared" si="36"/>
        <v>-3.0000000000000004</v>
      </c>
    </row>
    <row r="43" spans="1:50" x14ac:dyDescent="0.25">
      <c r="A43" s="3">
        <v>35273</v>
      </c>
      <c r="B43">
        <v>1</v>
      </c>
      <c r="C43">
        <v>16.5</v>
      </c>
      <c r="D43">
        <v>3</v>
      </c>
      <c r="E43">
        <v>10</v>
      </c>
      <c r="F43">
        <v>6</v>
      </c>
      <c r="G43">
        <v>1</v>
      </c>
      <c r="H43">
        <v>302.85000000000002</v>
      </c>
      <c r="I43">
        <v>6.72</v>
      </c>
      <c r="J43">
        <v>17.66</v>
      </c>
      <c r="K43">
        <v>22.9</v>
      </c>
      <c r="L43">
        <v>0.3</v>
      </c>
      <c r="M43">
        <v>0.16</v>
      </c>
      <c r="N43">
        <f t="shared" si="18"/>
        <v>0.45999999999999996</v>
      </c>
      <c r="O43">
        <v>1.57</v>
      </c>
      <c r="P43">
        <v>0.15</v>
      </c>
      <c r="Q43">
        <v>1.88</v>
      </c>
      <c r="R43">
        <v>0.08</v>
      </c>
      <c r="S43">
        <v>0.06</v>
      </c>
      <c r="T43">
        <v>1.69</v>
      </c>
      <c r="U43">
        <v>0.05</v>
      </c>
      <c r="V43">
        <v>0.25</v>
      </c>
      <c r="W43">
        <v>0</v>
      </c>
      <c r="X43">
        <v>0</v>
      </c>
      <c r="Y43">
        <v>20</v>
      </c>
      <c r="Z43">
        <v>20</v>
      </c>
      <c r="AA43">
        <v>20</v>
      </c>
      <c r="AB43">
        <f t="shared" si="19"/>
        <v>33.799999999999997</v>
      </c>
      <c r="AC43">
        <f t="shared" si="20"/>
        <v>1</v>
      </c>
      <c r="AD43">
        <f t="shared" si="21"/>
        <v>5</v>
      </c>
      <c r="AE43">
        <f t="shared" si="22"/>
        <v>0</v>
      </c>
      <c r="AF43">
        <f t="shared" si="23"/>
        <v>39.799999999999997</v>
      </c>
      <c r="AG43">
        <f t="shared" si="24"/>
        <v>278.46999999999997</v>
      </c>
      <c r="AH43" s="5">
        <f t="shared" si="25"/>
        <v>110.375</v>
      </c>
      <c r="AI43" s="5">
        <f t="shared" si="26"/>
        <v>152.66666666666666</v>
      </c>
      <c r="AJ43" s="6">
        <f t="shared" si="27"/>
        <v>2.522944507361268</v>
      </c>
      <c r="AK43" s="6">
        <f t="shared" si="28"/>
        <v>1.8240393013100435</v>
      </c>
      <c r="AL43" s="5">
        <f t="shared" si="29"/>
        <v>46292.494072270732</v>
      </c>
      <c r="AM43" s="7">
        <f t="shared" si="30"/>
        <v>0.14292383380615506</v>
      </c>
      <c r="AN43" s="6">
        <f t="shared" si="31"/>
        <v>15.775218156354367</v>
      </c>
      <c r="AO43" s="7">
        <f t="shared" si="32"/>
        <v>0.24121212121212118</v>
      </c>
      <c r="AP43" s="8">
        <f t="shared" si="33"/>
        <v>1.6876969696969695</v>
      </c>
      <c r="AQ43">
        <v>0</v>
      </c>
      <c r="AR43" s="9">
        <v>0.85970225</v>
      </c>
      <c r="AS43" s="9">
        <v>2.5401889999999998</v>
      </c>
      <c r="AT43" s="5">
        <f t="shared" si="34"/>
        <v>39880.967299999997</v>
      </c>
      <c r="AU43" s="9">
        <v>2.5379109999999998</v>
      </c>
      <c r="AV43" s="9">
        <v>2.3703340000000002</v>
      </c>
      <c r="AW43" s="5">
        <f t="shared" si="35"/>
        <v>39920.7673</v>
      </c>
      <c r="AX43" s="5">
        <f t="shared" si="36"/>
        <v>6371.7267722707329</v>
      </c>
    </row>
    <row r="44" spans="1:50" x14ac:dyDescent="0.25">
      <c r="A44" s="3">
        <v>35273</v>
      </c>
      <c r="B44">
        <v>2</v>
      </c>
      <c r="C44">
        <v>16.5</v>
      </c>
      <c r="D44">
        <v>3</v>
      </c>
      <c r="E44">
        <v>10</v>
      </c>
      <c r="F44">
        <v>6</v>
      </c>
      <c r="G44">
        <v>1</v>
      </c>
      <c r="H44">
        <v>251.59</v>
      </c>
      <c r="I44">
        <v>1.72</v>
      </c>
      <c r="J44">
        <v>10.56</v>
      </c>
      <c r="K44">
        <v>24.82</v>
      </c>
      <c r="L44">
        <v>0.13</v>
      </c>
      <c r="M44">
        <v>0.08</v>
      </c>
      <c r="N44">
        <f t="shared" si="18"/>
        <v>0.21000000000000002</v>
      </c>
      <c r="O44">
        <v>1.3</v>
      </c>
      <c r="P44">
        <v>0.13</v>
      </c>
      <c r="Q44">
        <v>1.88</v>
      </c>
      <c r="R44">
        <v>0.08</v>
      </c>
      <c r="S44">
        <v>0.06</v>
      </c>
      <c r="T44">
        <v>1.8</v>
      </c>
      <c r="U44">
        <v>0.06</v>
      </c>
      <c r="V44">
        <v>0.86</v>
      </c>
      <c r="W44">
        <v>0</v>
      </c>
      <c r="X44">
        <v>0</v>
      </c>
      <c r="Y44">
        <v>20</v>
      </c>
      <c r="Z44">
        <v>20</v>
      </c>
      <c r="AA44">
        <v>20</v>
      </c>
      <c r="AB44">
        <f t="shared" si="19"/>
        <v>36</v>
      </c>
      <c r="AC44">
        <f t="shared" si="20"/>
        <v>1.2</v>
      </c>
      <c r="AD44">
        <f t="shared" si="21"/>
        <v>17.2</v>
      </c>
      <c r="AE44">
        <f t="shared" si="22"/>
        <v>0</v>
      </c>
      <c r="AF44">
        <f t="shared" si="23"/>
        <v>54.400000000000006</v>
      </c>
      <c r="AG44">
        <f t="shared" si="24"/>
        <v>239.31</v>
      </c>
      <c r="AH44" s="5">
        <f t="shared" si="25"/>
        <v>132</v>
      </c>
      <c r="AI44" s="5">
        <f t="shared" si="26"/>
        <v>190.92307692307691</v>
      </c>
      <c r="AJ44" s="6">
        <f t="shared" si="27"/>
        <v>1.8129545454545455</v>
      </c>
      <c r="AK44" s="6">
        <f t="shared" si="28"/>
        <v>1.2534367445608381</v>
      </c>
      <c r="AL44" s="5">
        <f t="shared" si="29"/>
        <v>34196.587158662362</v>
      </c>
      <c r="AM44" s="7">
        <f t="shared" si="30"/>
        <v>0.22732021227696295</v>
      </c>
      <c r="AN44" s="6">
        <f t="shared" si="31"/>
        <v>30.006268020559109</v>
      </c>
      <c r="AO44" s="7">
        <f t="shared" si="32"/>
        <v>0.32969696969696971</v>
      </c>
      <c r="AP44" s="8">
        <f t="shared" si="33"/>
        <v>1.4503636363636363</v>
      </c>
      <c r="AQ44">
        <v>0</v>
      </c>
      <c r="AR44" s="9">
        <v>0.69853814999999997</v>
      </c>
      <c r="AS44" s="9">
        <v>2.5591620000000002</v>
      </c>
      <c r="AT44" s="5">
        <f t="shared" si="34"/>
        <v>33269.106</v>
      </c>
      <c r="AU44" s="9">
        <v>2.7282259999999998</v>
      </c>
      <c r="AV44" s="9">
        <v>2.3256640000000002</v>
      </c>
      <c r="AW44" s="5">
        <f t="shared" si="35"/>
        <v>33323.506000000001</v>
      </c>
      <c r="AX44" s="5">
        <f t="shared" si="36"/>
        <v>873.08115866236039</v>
      </c>
    </row>
    <row r="45" spans="1:50" x14ac:dyDescent="0.25">
      <c r="A45" s="3">
        <v>35273</v>
      </c>
      <c r="B45">
        <v>3</v>
      </c>
      <c r="C45">
        <v>16.5</v>
      </c>
      <c r="D45">
        <v>3</v>
      </c>
      <c r="E45">
        <v>10</v>
      </c>
      <c r="F45">
        <v>6</v>
      </c>
      <c r="G45">
        <v>1</v>
      </c>
      <c r="H45">
        <v>301.58999999999997</v>
      </c>
      <c r="I45">
        <v>7.79</v>
      </c>
      <c r="J45">
        <v>12.33</v>
      </c>
      <c r="K45">
        <v>28.06</v>
      </c>
      <c r="L45">
        <v>0.35</v>
      </c>
      <c r="M45">
        <v>0.1</v>
      </c>
      <c r="N45">
        <f t="shared" si="18"/>
        <v>0.44999999999999996</v>
      </c>
      <c r="O45">
        <v>1.62</v>
      </c>
      <c r="P45">
        <v>0.19</v>
      </c>
      <c r="Q45">
        <v>1.88</v>
      </c>
      <c r="R45">
        <v>0.08</v>
      </c>
      <c r="S45">
        <v>0.06</v>
      </c>
      <c r="T45">
        <v>1.73</v>
      </c>
      <c r="U45">
        <v>7.0000000000000007E-2</v>
      </c>
      <c r="V45">
        <v>0.35</v>
      </c>
      <c r="W45">
        <v>0</v>
      </c>
      <c r="X45">
        <v>0.01</v>
      </c>
      <c r="Y45">
        <v>20</v>
      </c>
      <c r="Z45">
        <v>20</v>
      </c>
      <c r="AA45">
        <v>20</v>
      </c>
      <c r="AB45">
        <f t="shared" si="19"/>
        <v>34.6</v>
      </c>
      <c r="AC45">
        <f t="shared" si="20"/>
        <v>1.4000000000000001</v>
      </c>
      <c r="AD45">
        <f t="shared" si="21"/>
        <v>7</v>
      </c>
      <c r="AE45">
        <f t="shared" si="22"/>
        <v>0</v>
      </c>
      <c r="AF45">
        <f t="shared" si="23"/>
        <v>43</v>
      </c>
      <c r="AG45">
        <f t="shared" si="24"/>
        <v>281.46999999999997</v>
      </c>
      <c r="AH45" s="5">
        <f t="shared" si="25"/>
        <v>123.3</v>
      </c>
      <c r="AI45" s="5">
        <f t="shared" si="26"/>
        <v>147.68421052631578</v>
      </c>
      <c r="AJ45" s="6">
        <f t="shared" si="27"/>
        <v>2.2828061638280612</v>
      </c>
      <c r="AK45" s="6">
        <f t="shared" si="28"/>
        <v>1.9058909479686386</v>
      </c>
      <c r="AL45" s="5">
        <f t="shared" si="29"/>
        <v>49827.003058588736</v>
      </c>
      <c r="AM45" s="7">
        <f t="shared" si="30"/>
        <v>0.15276938927772055</v>
      </c>
      <c r="AN45" s="6">
        <f t="shared" si="31"/>
        <v>18.836465697942945</v>
      </c>
      <c r="AO45" s="7">
        <f t="shared" si="32"/>
        <v>0.26060606060606062</v>
      </c>
      <c r="AP45" s="8">
        <f t="shared" si="33"/>
        <v>1.7058787878787878</v>
      </c>
      <c r="AQ45">
        <v>0</v>
      </c>
      <c r="AR45" s="9">
        <v>0.87594320000000003</v>
      </c>
      <c r="AS45" s="9">
        <v>2.6246309999999999</v>
      </c>
      <c r="AT45" s="5">
        <f t="shared" si="34"/>
        <v>42519.022199999999</v>
      </c>
      <c r="AU45" s="9">
        <v>2.6143679999999998</v>
      </c>
      <c r="AV45" s="9">
        <v>2.3124194999999999</v>
      </c>
      <c r="AW45" s="5">
        <f t="shared" si="35"/>
        <v>42562.022199999999</v>
      </c>
      <c r="AX45" s="5">
        <f t="shared" si="36"/>
        <v>7264.9808585887367</v>
      </c>
    </row>
    <row r="46" spans="1:50" x14ac:dyDescent="0.25">
      <c r="A46" s="3">
        <v>35273</v>
      </c>
      <c r="B46">
        <v>4</v>
      </c>
      <c r="C46">
        <v>16.5</v>
      </c>
      <c r="D46">
        <v>3</v>
      </c>
      <c r="E46">
        <v>10</v>
      </c>
      <c r="F46">
        <v>6</v>
      </c>
      <c r="G46">
        <v>1</v>
      </c>
      <c r="H46">
        <v>262.85000000000002</v>
      </c>
      <c r="I46">
        <v>1.92</v>
      </c>
      <c r="J46">
        <v>10.39</v>
      </c>
      <c r="K46">
        <v>27.01</v>
      </c>
      <c r="L46">
        <v>0.12</v>
      </c>
      <c r="M46">
        <v>0.09</v>
      </c>
      <c r="N46">
        <f t="shared" si="18"/>
        <v>0.21</v>
      </c>
      <c r="O46">
        <v>1.18</v>
      </c>
      <c r="P46">
        <v>0.14000000000000001</v>
      </c>
      <c r="Q46">
        <v>1.88</v>
      </c>
      <c r="R46">
        <v>0.08</v>
      </c>
      <c r="S46">
        <v>0.06</v>
      </c>
      <c r="T46">
        <v>1.44</v>
      </c>
      <c r="U46">
        <v>7.0000000000000007E-2</v>
      </c>
      <c r="V46">
        <v>0.35</v>
      </c>
      <c r="W46">
        <v>0</v>
      </c>
      <c r="X46">
        <v>0.01</v>
      </c>
      <c r="Y46">
        <v>20</v>
      </c>
      <c r="Z46">
        <v>20</v>
      </c>
      <c r="AA46">
        <v>20</v>
      </c>
      <c r="AB46">
        <f t="shared" si="19"/>
        <v>28.799999999999997</v>
      </c>
      <c r="AC46">
        <f t="shared" si="20"/>
        <v>1.4000000000000001</v>
      </c>
      <c r="AD46">
        <f t="shared" si="21"/>
        <v>7</v>
      </c>
      <c r="AE46">
        <f t="shared" si="22"/>
        <v>0</v>
      </c>
      <c r="AF46">
        <f t="shared" si="23"/>
        <v>37.199999999999996</v>
      </c>
      <c r="AG46">
        <f t="shared" si="24"/>
        <v>250.54000000000002</v>
      </c>
      <c r="AH46" s="5">
        <f t="shared" si="25"/>
        <v>115.44444444444446</v>
      </c>
      <c r="AI46" s="5">
        <f t="shared" si="26"/>
        <v>192.92857142857142</v>
      </c>
      <c r="AJ46" s="6">
        <f t="shared" si="27"/>
        <v>2.1702213666987489</v>
      </c>
      <c r="AK46" s="6">
        <f t="shared" si="28"/>
        <v>1.2986153276564238</v>
      </c>
      <c r="AL46" s="5">
        <f t="shared" si="29"/>
        <v>32723.450522399118</v>
      </c>
      <c r="AM46" s="7">
        <f t="shared" si="30"/>
        <v>0.14847928474495087</v>
      </c>
      <c r="AN46" s="6">
        <f t="shared" si="31"/>
        <v>17.141108538889331</v>
      </c>
      <c r="AO46" s="7">
        <f t="shared" si="32"/>
        <v>0.22545454545454544</v>
      </c>
      <c r="AP46" s="8">
        <f t="shared" si="33"/>
        <v>1.5184242424242425</v>
      </c>
      <c r="AQ46">
        <v>0</v>
      </c>
      <c r="AR46" s="9">
        <v>0.74305259999999995</v>
      </c>
      <c r="AS46" s="9">
        <v>2.5319645</v>
      </c>
      <c r="AT46" s="5">
        <f t="shared" si="34"/>
        <v>29877.181100000002</v>
      </c>
      <c r="AU46" s="9">
        <v>2.5198725</v>
      </c>
      <c r="AV46" s="9">
        <v>2.1698545</v>
      </c>
      <c r="AW46" s="5">
        <f t="shared" si="35"/>
        <v>29914.381100000002</v>
      </c>
      <c r="AX46" s="5">
        <f t="shared" si="36"/>
        <v>2809.0694223991159</v>
      </c>
    </row>
    <row r="47" spans="1:50" x14ac:dyDescent="0.25">
      <c r="A47" s="3">
        <v>35273</v>
      </c>
      <c r="B47">
        <v>5</v>
      </c>
      <c r="C47">
        <v>16.5</v>
      </c>
      <c r="D47">
        <v>0</v>
      </c>
      <c r="E47">
        <v>10</v>
      </c>
      <c r="F47">
        <v>0</v>
      </c>
      <c r="G47">
        <v>0</v>
      </c>
      <c r="H47">
        <v>0</v>
      </c>
      <c r="I47">
        <v>0</v>
      </c>
      <c r="J47">
        <v>0</v>
      </c>
      <c r="K47">
        <v>0</v>
      </c>
      <c r="L47">
        <v>0</v>
      </c>
      <c r="M47">
        <v>0</v>
      </c>
      <c r="N47">
        <f t="shared" si="18"/>
        <v>0</v>
      </c>
      <c r="O47">
        <v>2.94</v>
      </c>
      <c r="P47">
        <v>0</v>
      </c>
      <c r="Q47">
        <v>1.88</v>
      </c>
      <c r="R47">
        <v>0.08</v>
      </c>
      <c r="S47">
        <v>0.06</v>
      </c>
      <c r="T47">
        <v>7.15</v>
      </c>
      <c r="U47">
        <v>0.08</v>
      </c>
      <c r="V47">
        <v>0.51</v>
      </c>
      <c r="Y47">
        <v>20</v>
      </c>
      <c r="Z47">
        <v>20</v>
      </c>
      <c r="AA47">
        <v>20</v>
      </c>
      <c r="AB47">
        <f t="shared" si="19"/>
        <v>143</v>
      </c>
      <c r="AC47">
        <f t="shared" si="20"/>
        <v>1.6</v>
      </c>
      <c r="AD47">
        <f t="shared" si="21"/>
        <v>10.199999999999999</v>
      </c>
      <c r="AE47">
        <f t="shared" si="22"/>
        <v>0</v>
      </c>
      <c r="AF47">
        <f t="shared" si="23"/>
        <v>154.79999999999998</v>
      </c>
      <c r="AG47">
        <f t="shared" si="24"/>
        <v>0</v>
      </c>
      <c r="AH47" s="5"/>
      <c r="AI47" s="5"/>
      <c r="AJ47" s="6"/>
      <c r="AK47" s="6"/>
      <c r="AL47" s="5">
        <v>0</v>
      </c>
      <c r="AM47" s="7"/>
      <c r="AN47" s="6"/>
      <c r="AO47" s="7">
        <f t="shared" si="32"/>
        <v>0.93818181818181812</v>
      </c>
      <c r="AP47" s="8">
        <f t="shared" si="33"/>
        <v>0</v>
      </c>
      <c r="AQ47">
        <v>0</v>
      </c>
      <c r="AR47" s="9"/>
      <c r="AS47" s="9">
        <v>2.3872724999999999</v>
      </c>
      <c r="AT47" s="5">
        <f t="shared" si="34"/>
        <v>70185.811499999996</v>
      </c>
      <c r="AU47" s="9"/>
      <c r="AV47" s="9"/>
      <c r="AW47" s="5">
        <f t="shared" si="35"/>
        <v>70340.611499999999</v>
      </c>
      <c r="AX47" s="5">
        <f t="shared" si="36"/>
        <v>-70340.611499999999</v>
      </c>
    </row>
    <row r="48" spans="1:50" x14ac:dyDescent="0.25">
      <c r="A48" s="3">
        <v>35273</v>
      </c>
      <c r="B48">
        <v>6</v>
      </c>
      <c r="C48">
        <v>16.5</v>
      </c>
      <c r="D48">
        <v>0</v>
      </c>
      <c r="E48">
        <v>0</v>
      </c>
      <c r="F48">
        <v>0</v>
      </c>
      <c r="G48">
        <v>0</v>
      </c>
      <c r="H48">
        <v>0</v>
      </c>
      <c r="I48">
        <v>0</v>
      </c>
      <c r="J48">
        <v>0</v>
      </c>
      <c r="K48">
        <v>0</v>
      </c>
      <c r="L48">
        <v>0</v>
      </c>
      <c r="M48">
        <v>0</v>
      </c>
      <c r="N48">
        <f t="shared" si="18"/>
        <v>0</v>
      </c>
      <c r="O48">
        <v>0</v>
      </c>
      <c r="P48">
        <v>0</v>
      </c>
      <c r="Q48">
        <v>1.88</v>
      </c>
      <c r="R48">
        <v>0.08</v>
      </c>
      <c r="S48">
        <v>0.06</v>
      </c>
      <c r="T48">
        <v>0.04</v>
      </c>
      <c r="U48">
        <v>0.06</v>
      </c>
      <c r="V48">
        <v>0.04</v>
      </c>
      <c r="Y48">
        <v>20</v>
      </c>
      <c r="Z48">
        <v>20</v>
      </c>
      <c r="AA48">
        <v>20</v>
      </c>
      <c r="AB48">
        <f t="shared" si="19"/>
        <v>0.8</v>
      </c>
      <c r="AC48">
        <f t="shared" si="20"/>
        <v>1.2</v>
      </c>
      <c r="AD48">
        <f t="shared" si="21"/>
        <v>0.8</v>
      </c>
      <c r="AE48">
        <f t="shared" si="22"/>
        <v>0</v>
      </c>
      <c r="AF48">
        <f t="shared" si="23"/>
        <v>2.8</v>
      </c>
      <c r="AG48">
        <f t="shared" si="24"/>
        <v>0</v>
      </c>
      <c r="AH48" s="5"/>
      <c r="AI48" s="5"/>
      <c r="AJ48" s="6"/>
      <c r="AK48" s="6"/>
      <c r="AL48" s="5">
        <v>0</v>
      </c>
      <c r="AM48" s="7"/>
      <c r="AN48" s="6"/>
      <c r="AO48" s="7"/>
      <c r="AP48" s="8"/>
      <c r="AQ48">
        <v>0</v>
      </c>
      <c r="AR48" s="9"/>
      <c r="AS48" s="9"/>
      <c r="AT48" s="5">
        <f t="shared" si="34"/>
        <v>0</v>
      </c>
      <c r="AU48" s="9"/>
      <c r="AV48" s="9"/>
      <c r="AW48" s="5">
        <f t="shared" si="35"/>
        <v>2.8</v>
      </c>
      <c r="AX48" s="5">
        <f t="shared" si="36"/>
        <v>-2.8</v>
      </c>
    </row>
    <row r="49" spans="1:50" x14ac:dyDescent="0.25">
      <c r="A49" s="3">
        <v>35274</v>
      </c>
      <c r="B49">
        <v>1</v>
      </c>
      <c r="C49">
        <v>15.25</v>
      </c>
      <c r="D49">
        <v>4</v>
      </c>
      <c r="E49">
        <v>10</v>
      </c>
      <c r="F49">
        <v>6</v>
      </c>
      <c r="G49">
        <v>1</v>
      </c>
      <c r="H49">
        <v>344.92</v>
      </c>
      <c r="I49">
        <v>119.34</v>
      </c>
      <c r="J49">
        <v>13.26</v>
      </c>
      <c r="K49">
        <v>33.06</v>
      </c>
      <c r="L49">
        <v>1.02</v>
      </c>
      <c r="M49">
        <v>0.08</v>
      </c>
      <c r="N49">
        <f t="shared" si="18"/>
        <v>1.1000000000000001</v>
      </c>
      <c r="O49">
        <v>1.03</v>
      </c>
      <c r="P49">
        <v>0.19</v>
      </c>
      <c r="Q49">
        <v>1.98</v>
      </c>
      <c r="R49">
        <v>0.09</v>
      </c>
      <c r="S49">
        <v>0.06</v>
      </c>
      <c r="T49">
        <v>0.76</v>
      </c>
      <c r="U49">
        <v>0.08</v>
      </c>
      <c r="V49">
        <v>0.23</v>
      </c>
      <c r="W49">
        <v>0</v>
      </c>
      <c r="X49">
        <v>0</v>
      </c>
      <c r="Y49">
        <v>20</v>
      </c>
      <c r="Z49">
        <v>20</v>
      </c>
      <c r="AA49">
        <v>20</v>
      </c>
      <c r="AB49">
        <f t="shared" si="19"/>
        <v>15.2</v>
      </c>
      <c r="AC49">
        <f t="shared" si="20"/>
        <v>1.6</v>
      </c>
      <c r="AD49">
        <f t="shared" si="21"/>
        <v>4.6000000000000005</v>
      </c>
      <c r="AE49">
        <f t="shared" si="22"/>
        <v>0</v>
      </c>
      <c r="AF49">
        <f t="shared" si="23"/>
        <v>21.400000000000002</v>
      </c>
      <c r="AG49">
        <f t="shared" si="24"/>
        <v>212.32000000000002</v>
      </c>
      <c r="AH49" s="5">
        <f t="shared" si="25"/>
        <v>165.75</v>
      </c>
      <c r="AI49" s="5">
        <f t="shared" si="26"/>
        <v>174</v>
      </c>
      <c r="AJ49" s="6">
        <f t="shared" si="27"/>
        <v>1.2809653092006035</v>
      </c>
      <c r="AK49" s="6">
        <f t="shared" si="28"/>
        <v>1.2202298850574713</v>
      </c>
      <c r="AL49" s="5">
        <f t="shared" si="29"/>
        <v>30352.156790804602</v>
      </c>
      <c r="AM49" s="7">
        <f t="shared" si="30"/>
        <v>0.1007912584777694</v>
      </c>
      <c r="AN49" s="6">
        <f t="shared" si="31"/>
        <v>16.706151092690277</v>
      </c>
      <c r="AO49" s="7">
        <f t="shared" si="32"/>
        <v>0.14032786885245904</v>
      </c>
      <c r="AP49" s="8">
        <f t="shared" si="33"/>
        <v>1.3922622950819674</v>
      </c>
      <c r="AQ49">
        <v>1</v>
      </c>
      <c r="AR49" s="9">
        <v>2.0867434999999999</v>
      </c>
      <c r="AS49" s="9">
        <v>2.6438630000000001</v>
      </c>
      <c r="AT49" s="5">
        <f t="shared" si="34"/>
        <v>27231.7889</v>
      </c>
      <c r="AU49" s="9">
        <v>2.4874130000000001</v>
      </c>
      <c r="AV49" s="9">
        <v>2.4276689999999999</v>
      </c>
      <c r="AW49" s="5">
        <f t="shared" si="35"/>
        <v>27253.188900000001</v>
      </c>
      <c r="AX49" s="5">
        <f t="shared" si="36"/>
        <v>3098.9678908046008</v>
      </c>
    </row>
    <row r="50" spans="1:50" x14ac:dyDescent="0.25">
      <c r="A50" s="3">
        <v>35274</v>
      </c>
      <c r="B50">
        <v>2</v>
      </c>
      <c r="C50">
        <v>15.25</v>
      </c>
      <c r="D50">
        <v>4</v>
      </c>
      <c r="E50">
        <v>10</v>
      </c>
      <c r="F50">
        <v>6</v>
      </c>
      <c r="G50">
        <v>1</v>
      </c>
      <c r="H50">
        <v>387.22</v>
      </c>
      <c r="I50">
        <v>207.22</v>
      </c>
      <c r="J50">
        <v>8.67</v>
      </c>
      <c r="K50">
        <v>38.07</v>
      </c>
      <c r="L50">
        <v>1.57</v>
      </c>
      <c r="M50">
        <v>0.06</v>
      </c>
      <c r="N50">
        <f t="shared" si="18"/>
        <v>1.6300000000000001</v>
      </c>
      <c r="O50">
        <v>0.87</v>
      </c>
      <c r="P50">
        <v>0.22</v>
      </c>
      <c r="Q50">
        <v>1.98</v>
      </c>
      <c r="R50">
        <v>0.09</v>
      </c>
      <c r="S50">
        <v>0.06</v>
      </c>
      <c r="T50">
        <v>0.87</v>
      </c>
      <c r="U50">
        <v>0.1</v>
      </c>
      <c r="V50">
        <v>0.21</v>
      </c>
      <c r="W50">
        <v>0</v>
      </c>
      <c r="X50">
        <v>0</v>
      </c>
      <c r="Y50">
        <v>20</v>
      </c>
      <c r="Z50">
        <v>20</v>
      </c>
      <c r="AA50">
        <v>20</v>
      </c>
      <c r="AB50">
        <f t="shared" si="19"/>
        <v>17.399999999999999</v>
      </c>
      <c r="AC50">
        <f t="shared" si="20"/>
        <v>2</v>
      </c>
      <c r="AD50">
        <f t="shared" si="21"/>
        <v>4.2</v>
      </c>
      <c r="AE50">
        <f t="shared" si="22"/>
        <v>0</v>
      </c>
      <c r="AF50">
        <f t="shared" si="23"/>
        <v>23.599999999999998</v>
      </c>
      <c r="AG50">
        <f t="shared" si="24"/>
        <v>171.33000000000004</v>
      </c>
      <c r="AH50" s="5">
        <f t="shared" si="25"/>
        <v>144.5</v>
      </c>
      <c r="AI50" s="5">
        <f t="shared" si="26"/>
        <v>173.04545454545453</v>
      </c>
      <c r="AJ50" s="6">
        <f t="shared" si="27"/>
        <v>1.1856747404844294</v>
      </c>
      <c r="AK50" s="6">
        <f t="shared" si="28"/>
        <v>0.99008668242710829</v>
      </c>
      <c r="AL50" s="5">
        <f t="shared" si="29"/>
        <v>23956.226475807729</v>
      </c>
      <c r="AM50" s="7">
        <f t="shared" si="30"/>
        <v>0.13774587054222839</v>
      </c>
      <c r="AN50" s="6">
        <f t="shared" si="31"/>
        <v>19.904278293352004</v>
      </c>
      <c r="AO50" s="7">
        <f t="shared" si="32"/>
        <v>0.15475409836065573</v>
      </c>
      <c r="AP50" s="8">
        <f t="shared" si="33"/>
        <v>1.1234754098360658</v>
      </c>
      <c r="AQ50">
        <v>1</v>
      </c>
      <c r="AR50" s="9">
        <v>2.1636440000000001</v>
      </c>
      <c r="AS50" s="9">
        <v>2.4287415000000001</v>
      </c>
      <c r="AT50" s="5">
        <f t="shared" si="34"/>
        <v>21130.051050000002</v>
      </c>
      <c r="AU50" s="9">
        <v>2.4196089999999999</v>
      </c>
      <c r="AV50" s="9">
        <v>0</v>
      </c>
      <c r="AW50" s="5">
        <f t="shared" si="35"/>
        <v>21153.65105</v>
      </c>
      <c r="AX50" s="5">
        <f t="shared" si="36"/>
        <v>2802.5754258077286</v>
      </c>
    </row>
    <row r="51" spans="1:50" x14ac:dyDescent="0.25">
      <c r="A51" s="3">
        <v>35274</v>
      </c>
      <c r="B51">
        <v>3</v>
      </c>
      <c r="C51">
        <v>15.25</v>
      </c>
      <c r="D51">
        <v>4</v>
      </c>
      <c r="E51">
        <v>10</v>
      </c>
      <c r="F51">
        <v>6</v>
      </c>
      <c r="G51">
        <v>1</v>
      </c>
      <c r="H51">
        <v>341.61</v>
      </c>
      <c r="I51">
        <v>196.25</v>
      </c>
      <c r="J51">
        <v>3.68</v>
      </c>
      <c r="K51">
        <v>43.8</v>
      </c>
      <c r="L51">
        <v>1.51</v>
      </c>
      <c r="M51">
        <v>0.03</v>
      </c>
      <c r="N51">
        <f t="shared" si="18"/>
        <v>1.54</v>
      </c>
      <c r="O51">
        <v>0.76</v>
      </c>
      <c r="P51">
        <v>0.28000000000000003</v>
      </c>
      <c r="Q51">
        <v>1.98</v>
      </c>
      <c r="R51">
        <v>0.09</v>
      </c>
      <c r="S51">
        <v>0.06</v>
      </c>
      <c r="T51">
        <v>0.7</v>
      </c>
      <c r="U51">
        <v>0.06</v>
      </c>
      <c r="V51">
        <v>0.21</v>
      </c>
      <c r="W51">
        <v>0</v>
      </c>
      <c r="X51">
        <v>0</v>
      </c>
      <c r="Y51">
        <v>20</v>
      </c>
      <c r="Z51">
        <v>20</v>
      </c>
      <c r="AA51">
        <v>20</v>
      </c>
      <c r="AB51">
        <f t="shared" si="19"/>
        <v>14</v>
      </c>
      <c r="AC51">
        <f t="shared" si="20"/>
        <v>1.2</v>
      </c>
      <c r="AD51">
        <f t="shared" si="21"/>
        <v>4.2</v>
      </c>
      <c r="AE51">
        <f t="shared" si="22"/>
        <v>0</v>
      </c>
      <c r="AF51">
        <f t="shared" si="23"/>
        <v>19.399999999999999</v>
      </c>
      <c r="AG51">
        <f t="shared" si="24"/>
        <v>141.68</v>
      </c>
      <c r="AH51" s="5">
        <f t="shared" si="25"/>
        <v>122.66666666666667</v>
      </c>
      <c r="AI51" s="5">
        <f t="shared" si="26"/>
        <v>156.42857142857142</v>
      </c>
      <c r="AJ51" s="6">
        <f t="shared" si="27"/>
        <v>1.155</v>
      </c>
      <c r="AK51" s="6">
        <f t="shared" si="28"/>
        <v>0.90571689497716912</v>
      </c>
      <c r="AL51" s="5">
        <f t="shared" si="29"/>
        <v>23133.250329863018</v>
      </c>
      <c r="AM51" s="7">
        <f t="shared" si="30"/>
        <v>0.13692828910220212</v>
      </c>
      <c r="AN51" s="6">
        <f t="shared" si="31"/>
        <v>16.796536796536795</v>
      </c>
      <c r="AO51" s="7">
        <f t="shared" si="32"/>
        <v>0.12721311475409836</v>
      </c>
      <c r="AP51" s="8">
        <f t="shared" si="33"/>
        <v>0.92904918032786887</v>
      </c>
      <c r="AQ51">
        <v>4</v>
      </c>
      <c r="AR51" s="9">
        <v>2.2267070000000002</v>
      </c>
      <c r="AS51" s="9">
        <v>2.593467</v>
      </c>
      <c r="AT51" s="5">
        <f t="shared" si="34"/>
        <v>19710.349200000001</v>
      </c>
      <c r="AU51" s="9">
        <v>2.5541369999999999</v>
      </c>
      <c r="AV51" s="9">
        <v>0</v>
      </c>
      <c r="AW51" s="5">
        <f t="shared" si="35"/>
        <v>19729.749200000002</v>
      </c>
      <c r="AX51" s="5">
        <f t="shared" si="36"/>
        <v>3403.5011298630161</v>
      </c>
    </row>
    <row r="52" spans="1:50" x14ac:dyDescent="0.25">
      <c r="A52" s="3">
        <v>35274</v>
      </c>
      <c r="B52">
        <v>4</v>
      </c>
      <c r="C52">
        <v>15.25</v>
      </c>
      <c r="D52">
        <v>4</v>
      </c>
      <c r="E52">
        <v>10</v>
      </c>
      <c r="F52">
        <v>6</v>
      </c>
      <c r="G52">
        <v>1</v>
      </c>
      <c r="H52">
        <v>364.44</v>
      </c>
      <c r="I52">
        <v>106.79</v>
      </c>
      <c r="J52">
        <v>39.97</v>
      </c>
      <c r="K52">
        <v>38.61</v>
      </c>
      <c r="L52">
        <v>0.95</v>
      </c>
      <c r="M52">
        <v>0.26</v>
      </c>
      <c r="N52">
        <f t="shared" si="18"/>
        <v>1.21</v>
      </c>
      <c r="O52">
        <v>1.08</v>
      </c>
      <c r="P52">
        <v>0.22</v>
      </c>
      <c r="Q52">
        <v>1.98</v>
      </c>
      <c r="R52">
        <v>0.09</v>
      </c>
      <c r="S52">
        <v>0.06</v>
      </c>
      <c r="T52">
        <v>1.71</v>
      </c>
      <c r="U52">
        <v>0.03</v>
      </c>
      <c r="V52">
        <v>0.24</v>
      </c>
      <c r="W52">
        <v>0</v>
      </c>
      <c r="X52">
        <v>0</v>
      </c>
      <c r="Y52">
        <v>20</v>
      </c>
      <c r="Z52">
        <v>20</v>
      </c>
      <c r="AA52">
        <v>20</v>
      </c>
      <c r="AB52">
        <f t="shared" si="19"/>
        <v>34.200000000000003</v>
      </c>
      <c r="AC52">
        <f t="shared" si="20"/>
        <v>0.6</v>
      </c>
      <c r="AD52">
        <f t="shared" si="21"/>
        <v>4.8</v>
      </c>
      <c r="AE52">
        <f t="shared" si="22"/>
        <v>0</v>
      </c>
      <c r="AF52">
        <f t="shared" si="23"/>
        <v>39.6</v>
      </c>
      <c r="AG52">
        <f t="shared" si="24"/>
        <v>217.67999999999998</v>
      </c>
      <c r="AH52" s="5">
        <f t="shared" si="25"/>
        <v>153.73076923076923</v>
      </c>
      <c r="AI52" s="5">
        <f t="shared" si="26"/>
        <v>175.5</v>
      </c>
      <c r="AJ52" s="6">
        <f t="shared" si="27"/>
        <v>1.4159819864898673</v>
      </c>
      <c r="AK52" s="6">
        <f t="shared" si="28"/>
        <v>1.2403418803418802</v>
      </c>
      <c r="AL52" s="5">
        <f t="shared" si="29"/>
        <v>31133.691302564097</v>
      </c>
      <c r="AM52" s="7">
        <f t="shared" si="30"/>
        <v>0.18191841234840134</v>
      </c>
      <c r="AN52" s="6">
        <f t="shared" si="31"/>
        <v>27.966457467560005</v>
      </c>
      <c r="AO52" s="7">
        <f t="shared" si="32"/>
        <v>0.25967213114754101</v>
      </c>
      <c r="AP52" s="8">
        <f t="shared" si="33"/>
        <v>1.4274098360655736</v>
      </c>
      <c r="AQ52">
        <v>0</v>
      </c>
      <c r="AR52" s="9">
        <v>1.8809665</v>
      </c>
      <c r="AS52" s="9">
        <v>2.4912869999999998</v>
      </c>
      <c r="AT52" s="5">
        <f t="shared" si="34"/>
        <v>26905.899599999997</v>
      </c>
      <c r="AU52" s="9">
        <v>2.5100894999999999</v>
      </c>
      <c r="AV52" s="9">
        <v>0</v>
      </c>
      <c r="AW52" s="5">
        <f t="shared" si="35"/>
        <v>26945.499599999996</v>
      </c>
      <c r="AX52" s="5">
        <f t="shared" si="36"/>
        <v>4188.1917025641014</v>
      </c>
    </row>
    <row r="53" spans="1:50" x14ac:dyDescent="0.25">
      <c r="A53" s="3">
        <v>35274</v>
      </c>
      <c r="B53">
        <v>5</v>
      </c>
      <c r="C53">
        <v>15.25</v>
      </c>
      <c r="D53">
        <v>0</v>
      </c>
      <c r="E53">
        <v>10</v>
      </c>
      <c r="F53">
        <v>6</v>
      </c>
      <c r="G53">
        <v>0</v>
      </c>
      <c r="H53">
        <v>0</v>
      </c>
      <c r="I53">
        <v>0</v>
      </c>
      <c r="J53">
        <v>0</v>
      </c>
      <c r="K53">
        <v>0</v>
      </c>
      <c r="L53">
        <v>0</v>
      </c>
      <c r="M53">
        <v>0</v>
      </c>
      <c r="N53">
        <f t="shared" si="18"/>
        <v>0</v>
      </c>
      <c r="O53">
        <v>0.36</v>
      </c>
      <c r="P53">
        <v>0</v>
      </c>
      <c r="Q53">
        <v>1.98</v>
      </c>
      <c r="R53">
        <v>0.09</v>
      </c>
      <c r="S53">
        <v>0.06</v>
      </c>
      <c r="T53">
        <v>1.6</v>
      </c>
      <c r="U53">
        <v>0.05</v>
      </c>
      <c r="V53">
        <v>0.23</v>
      </c>
      <c r="Y53">
        <v>20</v>
      </c>
      <c r="Z53">
        <v>20</v>
      </c>
      <c r="AA53">
        <v>20</v>
      </c>
      <c r="AB53">
        <f t="shared" si="19"/>
        <v>32</v>
      </c>
      <c r="AC53">
        <f t="shared" si="20"/>
        <v>1</v>
      </c>
      <c r="AD53">
        <f t="shared" si="21"/>
        <v>4.6000000000000005</v>
      </c>
      <c r="AE53">
        <f t="shared" si="22"/>
        <v>0</v>
      </c>
      <c r="AF53">
        <f t="shared" si="23"/>
        <v>37.6</v>
      </c>
      <c r="AG53">
        <f t="shared" si="24"/>
        <v>0</v>
      </c>
      <c r="AH53" s="5"/>
      <c r="AI53" s="5"/>
      <c r="AJ53" s="6"/>
      <c r="AK53" s="6"/>
      <c r="AL53" s="5">
        <v>0</v>
      </c>
      <c r="AM53" s="7"/>
      <c r="AN53" s="6"/>
      <c r="AO53" s="7">
        <f t="shared" si="32"/>
        <v>0.24655737704918035</v>
      </c>
      <c r="AP53" s="8">
        <f t="shared" si="33"/>
        <v>0</v>
      </c>
      <c r="AQ53">
        <v>0</v>
      </c>
      <c r="AR53" s="9"/>
      <c r="AS53" s="9">
        <v>3.1188210000000001</v>
      </c>
      <c r="AT53" s="5">
        <f t="shared" si="34"/>
        <v>11227.755599999999</v>
      </c>
      <c r="AU53" s="9"/>
      <c r="AV53" s="9"/>
      <c r="AW53" s="5">
        <f t="shared" si="35"/>
        <v>11265.355599999999</v>
      </c>
      <c r="AX53" s="5">
        <f t="shared" si="36"/>
        <v>-11265.355599999999</v>
      </c>
    </row>
    <row r="54" spans="1:50" x14ac:dyDescent="0.25">
      <c r="A54" s="3">
        <v>35274</v>
      </c>
      <c r="B54">
        <v>6</v>
      </c>
      <c r="C54">
        <v>15.25</v>
      </c>
      <c r="D54">
        <v>0</v>
      </c>
      <c r="E54">
        <v>0</v>
      </c>
      <c r="F54">
        <v>0</v>
      </c>
      <c r="G54">
        <v>0</v>
      </c>
      <c r="H54">
        <v>0</v>
      </c>
      <c r="I54">
        <v>0</v>
      </c>
      <c r="J54">
        <v>0</v>
      </c>
      <c r="K54">
        <v>0</v>
      </c>
      <c r="L54">
        <v>0</v>
      </c>
      <c r="M54">
        <v>0</v>
      </c>
      <c r="N54">
        <f t="shared" si="18"/>
        <v>0</v>
      </c>
      <c r="O54">
        <v>0</v>
      </c>
      <c r="P54">
        <v>0</v>
      </c>
      <c r="Q54">
        <v>1.98</v>
      </c>
      <c r="R54">
        <v>0.09</v>
      </c>
      <c r="S54">
        <v>0.06</v>
      </c>
      <c r="T54">
        <v>0.05</v>
      </c>
      <c r="U54">
        <v>7.0000000000000007E-2</v>
      </c>
      <c r="V54">
        <v>0.02</v>
      </c>
      <c r="Y54">
        <v>20</v>
      </c>
      <c r="Z54">
        <v>20</v>
      </c>
      <c r="AA54">
        <v>20</v>
      </c>
      <c r="AB54">
        <f t="shared" si="19"/>
        <v>1</v>
      </c>
      <c r="AC54">
        <f t="shared" si="20"/>
        <v>1.4000000000000001</v>
      </c>
      <c r="AD54">
        <f t="shared" si="21"/>
        <v>0.4</v>
      </c>
      <c r="AE54">
        <f t="shared" si="22"/>
        <v>0</v>
      </c>
      <c r="AF54">
        <f t="shared" si="23"/>
        <v>2.8000000000000003</v>
      </c>
      <c r="AG54">
        <f t="shared" si="24"/>
        <v>0</v>
      </c>
      <c r="AH54" s="5"/>
      <c r="AI54" s="5"/>
      <c r="AJ54" s="6"/>
      <c r="AK54" s="6"/>
      <c r="AL54" s="5">
        <v>0</v>
      </c>
      <c r="AM54" s="7"/>
      <c r="AN54" s="6"/>
      <c r="AO54" s="7"/>
      <c r="AP54" s="8"/>
      <c r="AQ54">
        <v>0</v>
      </c>
      <c r="AR54" s="9"/>
      <c r="AS54" s="9"/>
      <c r="AT54" s="5">
        <f t="shared" si="34"/>
        <v>0</v>
      </c>
      <c r="AU54" s="9"/>
      <c r="AV54" s="9"/>
      <c r="AW54" s="5">
        <f t="shared" si="35"/>
        <v>2.8000000000000003</v>
      </c>
      <c r="AX54" s="5">
        <f t="shared" si="36"/>
        <v>-2.8000000000000003</v>
      </c>
    </row>
    <row r="55" spans="1:50" x14ac:dyDescent="0.25">
      <c r="A55" s="3">
        <v>35275</v>
      </c>
      <c r="B55">
        <v>1</v>
      </c>
      <c r="C55">
        <v>16.829999999999998</v>
      </c>
      <c r="D55">
        <v>4</v>
      </c>
      <c r="E55">
        <v>10</v>
      </c>
      <c r="F55">
        <v>6</v>
      </c>
      <c r="G55">
        <v>1</v>
      </c>
      <c r="H55">
        <v>313.52999999999997</v>
      </c>
      <c r="I55">
        <v>195.3</v>
      </c>
      <c r="J55">
        <v>7.04</v>
      </c>
      <c r="K55">
        <v>27.18</v>
      </c>
      <c r="L55">
        <v>1.48</v>
      </c>
      <c r="M55">
        <v>0.04</v>
      </c>
      <c r="N55">
        <f t="shared" si="18"/>
        <v>1.52</v>
      </c>
      <c r="O55">
        <v>0.5</v>
      </c>
      <c r="P55">
        <v>0.17</v>
      </c>
      <c r="Q55">
        <v>2.2000000000000002</v>
      </c>
      <c r="R55">
        <v>0.16</v>
      </c>
      <c r="S55">
        <v>0.11</v>
      </c>
      <c r="T55">
        <v>0.39</v>
      </c>
      <c r="U55">
        <v>0.1</v>
      </c>
      <c r="V55">
        <v>0.21</v>
      </c>
      <c r="W55">
        <v>0</v>
      </c>
      <c r="X55">
        <v>0.01</v>
      </c>
      <c r="Y55">
        <v>20</v>
      </c>
      <c r="Z55">
        <v>20</v>
      </c>
      <c r="AA55">
        <v>20</v>
      </c>
      <c r="AB55">
        <f t="shared" si="19"/>
        <v>7.8000000000000007</v>
      </c>
      <c r="AC55">
        <f t="shared" si="20"/>
        <v>2</v>
      </c>
      <c r="AD55">
        <f t="shared" si="21"/>
        <v>4.2</v>
      </c>
      <c r="AE55">
        <f t="shared" si="22"/>
        <v>0</v>
      </c>
      <c r="AF55">
        <f t="shared" si="23"/>
        <v>14</v>
      </c>
      <c r="AG55">
        <f t="shared" si="24"/>
        <v>111.18999999999996</v>
      </c>
      <c r="AH55" s="5">
        <f t="shared" si="25"/>
        <v>176</v>
      </c>
      <c r="AI55" s="5">
        <f t="shared" si="26"/>
        <v>159.88235294117646</v>
      </c>
      <c r="AJ55" s="6">
        <f t="shared" si="27"/>
        <v>0.63176136363636337</v>
      </c>
      <c r="AK55" s="6">
        <f t="shared" si="28"/>
        <v>0.69544885945548174</v>
      </c>
      <c r="AL55" s="5">
        <f t="shared" si="29"/>
        <v>16223.917807579099</v>
      </c>
      <c r="AM55" s="7">
        <f t="shared" si="30"/>
        <v>0.12591060347153527</v>
      </c>
      <c r="AN55" s="6">
        <f t="shared" si="31"/>
        <v>22.160266210990205</v>
      </c>
      <c r="AO55" s="7">
        <f t="shared" si="32"/>
        <v>8.3184789067142023E-2</v>
      </c>
      <c r="AP55" s="8">
        <f t="shared" si="33"/>
        <v>0.66066547831253697</v>
      </c>
      <c r="AQ55">
        <v>1</v>
      </c>
      <c r="AR55" s="9">
        <v>2.2201415</v>
      </c>
      <c r="AS55" s="9">
        <v>2.7239125</v>
      </c>
      <c r="AT55" s="5">
        <f t="shared" si="34"/>
        <v>13619.5625</v>
      </c>
      <c r="AU55" s="9">
        <v>2.3328700000000002</v>
      </c>
      <c r="AV55" s="9">
        <v>0</v>
      </c>
      <c r="AW55" s="5">
        <f t="shared" si="35"/>
        <v>13633.5625</v>
      </c>
      <c r="AX55" s="5">
        <f t="shared" si="36"/>
        <v>2590.3553075790987</v>
      </c>
    </row>
    <row r="56" spans="1:50" x14ac:dyDescent="0.25">
      <c r="A56" s="3">
        <v>35275</v>
      </c>
      <c r="B56">
        <v>2</v>
      </c>
      <c r="C56">
        <v>16.829999999999998</v>
      </c>
      <c r="D56">
        <v>4</v>
      </c>
      <c r="E56">
        <v>10</v>
      </c>
      <c r="F56">
        <v>6</v>
      </c>
      <c r="G56">
        <v>1</v>
      </c>
      <c r="H56">
        <v>317.18</v>
      </c>
      <c r="I56">
        <v>86.23</v>
      </c>
      <c r="J56">
        <v>19</v>
      </c>
      <c r="K56">
        <v>25.35</v>
      </c>
      <c r="L56">
        <v>0.8</v>
      </c>
      <c r="M56">
        <v>0.14000000000000001</v>
      </c>
      <c r="N56">
        <f t="shared" si="18"/>
        <v>0.94000000000000006</v>
      </c>
      <c r="O56">
        <v>0.95</v>
      </c>
      <c r="P56">
        <v>0.13</v>
      </c>
      <c r="Q56">
        <v>2.2000000000000002</v>
      </c>
      <c r="R56">
        <v>0.16</v>
      </c>
      <c r="S56">
        <v>0.11</v>
      </c>
      <c r="T56">
        <v>0.71</v>
      </c>
      <c r="U56">
        <v>0.09</v>
      </c>
      <c r="V56">
        <v>0.26</v>
      </c>
      <c r="W56">
        <v>0.01</v>
      </c>
      <c r="X56">
        <v>0</v>
      </c>
      <c r="Y56">
        <v>20</v>
      </c>
      <c r="Z56">
        <v>20</v>
      </c>
      <c r="AA56">
        <v>20</v>
      </c>
      <c r="AB56">
        <f t="shared" si="19"/>
        <v>14.2</v>
      </c>
      <c r="AC56">
        <f t="shared" si="20"/>
        <v>1.7999999999999998</v>
      </c>
      <c r="AD56">
        <f t="shared" si="21"/>
        <v>5.2</v>
      </c>
      <c r="AE56">
        <f t="shared" si="22"/>
        <v>0.2</v>
      </c>
      <c r="AF56">
        <f t="shared" si="23"/>
        <v>21.4</v>
      </c>
      <c r="AG56">
        <f t="shared" si="24"/>
        <v>211.95</v>
      </c>
      <c r="AH56" s="5">
        <f t="shared" si="25"/>
        <v>135.71428571428569</v>
      </c>
      <c r="AI56" s="5">
        <f t="shared" si="26"/>
        <v>195</v>
      </c>
      <c r="AJ56" s="6">
        <f t="shared" si="27"/>
        <v>1.5617368421052633</v>
      </c>
      <c r="AK56" s="6">
        <f t="shared" si="28"/>
        <v>1.0869230769230769</v>
      </c>
      <c r="AL56" s="5">
        <f t="shared" si="29"/>
        <v>27331.120973076922</v>
      </c>
      <c r="AM56" s="7">
        <f t="shared" si="30"/>
        <v>0.10096720924746402</v>
      </c>
      <c r="AN56" s="6">
        <f t="shared" si="31"/>
        <v>13.702692683584401</v>
      </c>
      <c r="AO56" s="7">
        <f t="shared" si="32"/>
        <v>0.12715389185977422</v>
      </c>
      <c r="AP56" s="8">
        <f t="shared" si="33"/>
        <v>1.2593582887700536</v>
      </c>
      <c r="AQ56">
        <v>0</v>
      </c>
      <c r="AR56" s="9">
        <v>1.998702</v>
      </c>
      <c r="AS56" s="9">
        <v>2.5783079999999998</v>
      </c>
      <c r="AT56" s="5">
        <f t="shared" si="34"/>
        <v>24493.925999999996</v>
      </c>
      <c r="AU56" s="9">
        <v>2.5145404999999998</v>
      </c>
      <c r="AV56" s="9">
        <v>0</v>
      </c>
      <c r="AW56" s="5">
        <f t="shared" si="35"/>
        <v>24515.325999999997</v>
      </c>
      <c r="AX56" s="5">
        <f t="shared" si="36"/>
        <v>2815.7949730769251</v>
      </c>
    </row>
    <row r="57" spans="1:50" x14ac:dyDescent="0.25">
      <c r="A57" s="3">
        <v>35275</v>
      </c>
      <c r="B57">
        <v>3</v>
      </c>
      <c r="C57">
        <v>16.829999999999998</v>
      </c>
      <c r="D57">
        <v>4</v>
      </c>
      <c r="E57">
        <v>10</v>
      </c>
      <c r="F57">
        <v>6</v>
      </c>
      <c r="G57">
        <v>1</v>
      </c>
      <c r="H57">
        <v>321.7</v>
      </c>
      <c r="I57">
        <v>21.38</v>
      </c>
      <c r="J57">
        <v>17.38</v>
      </c>
      <c r="K57">
        <v>31.37</v>
      </c>
      <c r="L57">
        <v>0.39</v>
      </c>
      <c r="M57">
        <v>0.13</v>
      </c>
      <c r="N57">
        <f t="shared" si="18"/>
        <v>0.52</v>
      </c>
      <c r="O57">
        <v>1.42</v>
      </c>
      <c r="P57">
        <v>0.19</v>
      </c>
      <c r="Q57">
        <v>2.2000000000000002</v>
      </c>
      <c r="R57">
        <v>0.16</v>
      </c>
      <c r="S57">
        <v>0.11</v>
      </c>
      <c r="T57">
        <v>1.1499999999999999</v>
      </c>
      <c r="U57">
        <v>0.11</v>
      </c>
      <c r="V57">
        <v>0.28000000000000003</v>
      </c>
      <c r="W57">
        <v>0.01</v>
      </c>
      <c r="X57">
        <v>0.01</v>
      </c>
      <c r="Y57">
        <v>20</v>
      </c>
      <c r="Z57">
        <v>20</v>
      </c>
      <c r="AA57">
        <v>20</v>
      </c>
      <c r="AB57">
        <f t="shared" si="19"/>
        <v>23</v>
      </c>
      <c r="AC57">
        <f t="shared" si="20"/>
        <v>2.2000000000000002</v>
      </c>
      <c r="AD57">
        <f t="shared" si="21"/>
        <v>5.6000000000000005</v>
      </c>
      <c r="AE57">
        <f t="shared" si="22"/>
        <v>0.2</v>
      </c>
      <c r="AF57">
        <f t="shared" si="23"/>
        <v>31</v>
      </c>
      <c r="AG57">
        <f t="shared" si="24"/>
        <v>282.94</v>
      </c>
      <c r="AH57" s="5">
        <f t="shared" si="25"/>
        <v>133.69230769230768</v>
      </c>
      <c r="AI57" s="5">
        <f t="shared" si="26"/>
        <v>165.10526315789474</v>
      </c>
      <c r="AJ57" s="6">
        <f t="shared" si="27"/>
        <v>2.1163521288837748</v>
      </c>
      <c r="AK57" s="6">
        <f t="shared" si="28"/>
        <v>1.7136946126872807</v>
      </c>
      <c r="AL57" s="5">
        <f t="shared" si="29"/>
        <v>44553.206628339169</v>
      </c>
      <c r="AM57" s="7">
        <f t="shared" si="30"/>
        <v>0.10956386513041634</v>
      </c>
      <c r="AN57" s="6">
        <f t="shared" si="31"/>
        <v>14.647845968974121</v>
      </c>
      <c r="AO57" s="7">
        <f t="shared" si="32"/>
        <v>0.18419489007724305</v>
      </c>
      <c r="AP57" s="8">
        <f t="shared" si="33"/>
        <v>1.6811645870469401</v>
      </c>
      <c r="AQ57">
        <v>0</v>
      </c>
      <c r="AR57" s="9">
        <v>1.248713</v>
      </c>
      <c r="AS57" s="9">
        <v>2.4947659999999998</v>
      </c>
      <c r="AT57" s="5">
        <f t="shared" si="34"/>
        <v>35425.677199999998</v>
      </c>
      <c r="AU57" s="9">
        <v>2.5998334999999999</v>
      </c>
      <c r="AV57" s="9">
        <v>0</v>
      </c>
      <c r="AW57" s="5">
        <f t="shared" si="35"/>
        <v>35456.677199999998</v>
      </c>
      <c r="AX57" s="5">
        <f t="shared" si="36"/>
        <v>9096.5294283391704</v>
      </c>
    </row>
    <row r="58" spans="1:50" x14ac:dyDescent="0.25">
      <c r="A58" s="3">
        <v>35275</v>
      </c>
      <c r="B58">
        <v>4</v>
      </c>
      <c r="C58">
        <v>16.829999999999998</v>
      </c>
      <c r="D58">
        <v>4</v>
      </c>
      <c r="E58">
        <v>10</v>
      </c>
      <c r="F58">
        <v>6</v>
      </c>
      <c r="G58">
        <v>1</v>
      </c>
      <c r="H58">
        <v>315.93</v>
      </c>
      <c r="I58">
        <v>48.15</v>
      </c>
      <c r="J58">
        <v>23.13</v>
      </c>
      <c r="K58">
        <v>30.03</v>
      </c>
      <c r="L58">
        <v>0.62</v>
      </c>
      <c r="M58">
        <v>0.18</v>
      </c>
      <c r="N58">
        <f t="shared" si="18"/>
        <v>0.8</v>
      </c>
      <c r="O58">
        <v>1.1499999999999999</v>
      </c>
      <c r="P58">
        <v>0.18</v>
      </c>
      <c r="Q58">
        <v>2.2000000000000002</v>
      </c>
      <c r="R58">
        <v>0.16</v>
      </c>
      <c r="S58">
        <v>0.11</v>
      </c>
      <c r="T58">
        <v>1.07</v>
      </c>
      <c r="U58">
        <v>0.09</v>
      </c>
      <c r="V58">
        <v>0.16</v>
      </c>
      <c r="W58">
        <v>0.01</v>
      </c>
      <c r="X58">
        <v>0.01</v>
      </c>
      <c r="Y58">
        <v>20</v>
      </c>
      <c r="Z58">
        <v>20</v>
      </c>
      <c r="AA58">
        <v>20</v>
      </c>
      <c r="AB58">
        <f t="shared" si="19"/>
        <v>21.400000000000002</v>
      </c>
      <c r="AC58">
        <f t="shared" si="20"/>
        <v>1.7999999999999998</v>
      </c>
      <c r="AD58">
        <f t="shared" si="21"/>
        <v>3.2</v>
      </c>
      <c r="AE58">
        <f t="shared" si="22"/>
        <v>0.2</v>
      </c>
      <c r="AF58">
        <f t="shared" si="23"/>
        <v>26.6</v>
      </c>
      <c r="AG58">
        <f t="shared" si="24"/>
        <v>244.65000000000003</v>
      </c>
      <c r="AH58" s="5">
        <f t="shared" si="25"/>
        <v>128.5</v>
      </c>
      <c r="AI58" s="5">
        <f t="shared" si="26"/>
        <v>166.83333333333334</v>
      </c>
      <c r="AJ58" s="6">
        <f t="shared" si="27"/>
        <v>1.9038910505836579</v>
      </c>
      <c r="AK58" s="6">
        <f t="shared" si="28"/>
        <v>1.4664335664335666</v>
      </c>
      <c r="AL58" s="5">
        <f t="shared" si="29"/>
        <v>34078.904244755249</v>
      </c>
      <c r="AM58" s="7">
        <f t="shared" si="30"/>
        <v>0.10872675250357652</v>
      </c>
      <c r="AN58" s="6">
        <f t="shared" si="31"/>
        <v>13.971387696709584</v>
      </c>
      <c r="AO58" s="7">
        <f t="shared" si="32"/>
        <v>0.15805109922756985</v>
      </c>
      <c r="AP58" s="8">
        <f t="shared" si="33"/>
        <v>1.453654188948307</v>
      </c>
      <c r="AQ58">
        <v>0</v>
      </c>
      <c r="AR58" s="9">
        <v>1.66615</v>
      </c>
      <c r="AS58" s="9">
        <v>2.5497999999999998</v>
      </c>
      <c r="AT58" s="5">
        <f t="shared" si="34"/>
        <v>29322.699999999993</v>
      </c>
      <c r="AU58" s="9">
        <v>2.323931</v>
      </c>
      <c r="AV58" s="9">
        <v>0</v>
      </c>
      <c r="AW58" s="5">
        <f t="shared" si="35"/>
        <v>29349.299999999992</v>
      </c>
      <c r="AX58" s="5">
        <f t="shared" si="36"/>
        <v>4729.6042447552572</v>
      </c>
    </row>
    <row r="59" spans="1:50" x14ac:dyDescent="0.25">
      <c r="A59" s="3">
        <v>35275</v>
      </c>
      <c r="B59">
        <v>5</v>
      </c>
      <c r="C59">
        <v>16.829999999999998</v>
      </c>
      <c r="D59">
        <v>0</v>
      </c>
      <c r="E59">
        <v>10</v>
      </c>
      <c r="F59">
        <v>6</v>
      </c>
      <c r="G59">
        <v>0</v>
      </c>
      <c r="H59">
        <v>0</v>
      </c>
      <c r="I59">
        <v>0</v>
      </c>
      <c r="J59">
        <v>0</v>
      </c>
      <c r="K59">
        <v>0</v>
      </c>
      <c r="L59">
        <v>0</v>
      </c>
      <c r="M59">
        <v>0</v>
      </c>
      <c r="N59">
        <f t="shared" si="18"/>
        <v>0</v>
      </c>
      <c r="O59">
        <v>0.35</v>
      </c>
      <c r="P59">
        <v>0</v>
      </c>
      <c r="Q59">
        <v>2.2000000000000002</v>
      </c>
      <c r="R59">
        <v>0.16</v>
      </c>
      <c r="S59">
        <v>0.11</v>
      </c>
      <c r="T59">
        <v>0.92</v>
      </c>
      <c r="U59">
        <v>0.09</v>
      </c>
      <c r="V59">
        <v>0.39</v>
      </c>
      <c r="Y59">
        <v>20</v>
      </c>
      <c r="Z59">
        <v>20</v>
      </c>
      <c r="AA59">
        <v>20</v>
      </c>
      <c r="AB59">
        <f t="shared" si="19"/>
        <v>18.400000000000002</v>
      </c>
      <c r="AC59">
        <f t="shared" si="20"/>
        <v>1.7999999999999998</v>
      </c>
      <c r="AD59">
        <f t="shared" si="21"/>
        <v>7.8000000000000007</v>
      </c>
      <c r="AE59">
        <f t="shared" si="22"/>
        <v>0</v>
      </c>
      <c r="AF59">
        <f t="shared" si="23"/>
        <v>28.000000000000004</v>
      </c>
      <c r="AG59">
        <f t="shared" si="24"/>
        <v>0</v>
      </c>
      <c r="AH59" s="5"/>
      <c r="AI59" s="5"/>
      <c r="AJ59" s="6"/>
      <c r="AK59" s="6"/>
      <c r="AL59" s="5">
        <v>0</v>
      </c>
      <c r="AM59" s="7"/>
      <c r="AN59" s="6"/>
      <c r="AO59" s="7">
        <f t="shared" si="32"/>
        <v>0.16636957813428405</v>
      </c>
      <c r="AP59" s="8">
        <f t="shared" si="33"/>
        <v>0</v>
      </c>
      <c r="AQ59">
        <v>0</v>
      </c>
      <c r="AR59" s="9"/>
      <c r="AS59" s="9">
        <v>3.0845585</v>
      </c>
      <c r="AT59" s="5">
        <f t="shared" si="34"/>
        <v>10795.954750000001</v>
      </c>
      <c r="AU59" s="9"/>
      <c r="AV59" s="9"/>
      <c r="AW59" s="5">
        <f t="shared" si="35"/>
        <v>10823.954750000001</v>
      </c>
      <c r="AX59" s="5">
        <f t="shared" si="36"/>
        <v>-10823.954750000001</v>
      </c>
    </row>
    <row r="60" spans="1:50" x14ac:dyDescent="0.25">
      <c r="A60" s="3">
        <v>35275</v>
      </c>
      <c r="B60">
        <v>6</v>
      </c>
      <c r="C60">
        <v>16.829999999999998</v>
      </c>
      <c r="D60">
        <v>0</v>
      </c>
      <c r="E60">
        <v>0</v>
      </c>
      <c r="F60">
        <v>0</v>
      </c>
      <c r="G60">
        <v>0</v>
      </c>
      <c r="H60">
        <v>0</v>
      </c>
      <c r="I60">
        <v>0</v>
      </c>
      <c r="J60">
        <v>0</v>
      </c>
      <c r="K60">
        <v>0</v>
      </c>
      <c r="L60">
        <v>0</v>
      </c>
      <c r="M60">
        <v>0</v>
      </c>
      <c r="N60">
        <f t="shared" si="18"/>
        <v>0</v>
      </c>
      <c r="O60">
        <v>0</v>
      </c>
      <c r="P60">
        <v>0</v>
      </c>
      <c r="Q60">
        <v>2.2000000000000002</v>
      </c>
      <c r="R60">
        <v>0.16</v>
      </c>
      <c r="S60">
        <v>0.11</v>
      </c>
      <c r="T60">
        <v>0.08</v>
      </c>
      <c r="U60">
        <v>0.09</v>
      </c>
      <c r="V60">
        <v>0.03</v>
      </c>
      <c r="Y60">
        <v>20</v>
      </c>
      <c r="Z60">
        <v>20</v>
      </c>
      <c r="AA60">
        <v>20</v>
      </c>
      <c r="AB60">
        <f t="shared" si="19"/>
        <v>1.6</v>
      </c>
      <c r="AC60">
        <f t="shared" si="20"/>
        <v>1.7999999999999998</v>
      </c>
      <c r="AD60">
        <f t="shared" si="21"/>
        <v>0.6</v>
      </c>
      <c r="AE60">
        <f t="shared" si="22"/>
        <v>0</v>
      </c>
      <c r="AF60">
        <f t="shared" si="23"/>
        <v>4</v>
      </c>
      <c r="AG60">
        <f t="shared" si="24"/>
        <v>0</v>
      </c>
      <c r="AH60" s="5"/>
      <c r="AI60" s="5"/>
      <c r="AJ60" s="6"/>
      <c r="AK60" s="6"/>
      <c r="AL60" s="5">
        <v>0</v>
      </c>
      <c r="AM60" s="7"/>
      <c r="AN60" s="6"/>
      <c r="AO60" s="7"/>
      <c r="AP60" s="8"/>
      <c r="AQ60">
        <v>0</v>
      </c>
      <c r="AR60" s="9"/>
      <c r="AS60" s="9"/>
      <c r="AT60" s="5">
        <f t="shared" si="34"/>
        <v>0</v>
      </c>
      <c r="AU60" s="9"/>
      <c r="AV60" s="9"/>
      <c r="AW60" s="5">
        <f t="shared" si="35"/>
        <v>4</v>
      </c>
      <c r="AX60" s="5">
        <f t="shared" si="36"/>
        <v>-4</v>
      </c>
    </row>
  </sheetData>
  <pageMargins left="0.6" right="0.16944444444444401" top="0" bottom="0.3" header="0.51180555555555496" footer="0.51180555555555496"/>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NH3VOL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Lovett</dc:creator>
  <dc:description/>
  <cp:lastModifiedBy>Gary Lovett</cp:lastModifiedBy>
  <cp:revision>0</cp:revision>
  <dcterms:created xsi:type="dcterms:W3CDTF">1999-12-20T15:57:02Z</dcterms:created>
  <dcterms:modified xsi:type="dcterms:W3CDTF">2022-05-02T18:36:30Z</dcterms:modified>
  <dc:language>en-US</dc:language>
</cp:coreProperties>
</file>