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vettg\Documents\Excel files\IES data\Ammonia Vol expt\LTREB ammonia volatilization\"/>
    </mc:Choice>
  </mc:AlternateContent>
  <bookViews>
    <workbookView xWindow="0" yWindow="0" windowWidth="29964" windowHeight="8268" tabRatio="500"/>
  </bookViews>
  <sheets>
    <sheet name="A" sheetId="1" r:id="rId1"/>
  </sheets>
  <calcPr calcId="162913" iterateCount="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N23" i="1" l="1"/>
  <c r="M23" i="1"/>
  <c r="L23" i="1"/>
  <c r="K23" i="1"/>
  <c r="F23" i="1"/>
  <c r="D23" i="1"/>
  <c r="N22" i="1"/>
  <c r="M22" i="1"/>
  <c r="L22" i="1"/>
  <c r="K22" i="1"/>
  <c r="O22" i="1" s="1"/>
  <c r="F22" i="1"/>
  <c r="D22" i="1"/>
  <c r="N21" i="1"/>
  <c r="M21" i="1"/>
  <c r="L21" i="1"/>
  <c r="K21" i="1"/>
  <c r="O21" i="1" s="1"/>
  <c r="F21" i="1"/>
  <c r="D21" i="1"/>
  <c r="N20" i="1"/>
  <c r="M20" i="1"/>
  <c r="L20" i="1"/>
  <c r="K20" i="1"/>
  <c r="O20" i="1" s="1"/>
  <c r="F20" i="1"/>
  <c r="D20" i="1"/>
  <c r="N19" i="1"/>
  <c r="M19" i="1"/>
  <c r="L19" i="1"/>
  <c r="K19" i="1"/>
  <c r="O19" i="1" s="1"/>
  <c r="F19" i="1"/>
  <c r="D19" i="1"/>
  <c r="N18" i="1"/>
  <c r="M18" i="1"/>
  <c r="L18" i="1"/>
  <c r="K18" i="1"/>
  <c r="O18" i="1" s="1"/>
  <c r="F18" i="1"/>
  <c r="D18" i="1"/>
  <c r="N16" i="1"/>
  <c r="M16" i="1"/>
  <c r="L16" i="1"/>
  <c r="O16" i="1" s="1"/>
  <c r="P16" i="1" s="1"/>
  <c r="Q16" i="1" s="1"/>
  <c r="K16" i="1"/>
  <c r="F16" i="1"/>
  <c r="D16" i="1"/>
  <c r="N15" i="1"/>
  <c r="M15" i="1"/>
  <c r="L15" i="1"/>
  <c r="K15" i="1"/>
  <c r="F15" i="1"/>
  <c r="D15" i="1"/>
  <c r="N14" i="1"/>
  <c r="M14" i="1"/>
  <c r="L14" i="1"/>
  <c r="K14" i="1"/>
  <c r="F14" i="1"/>
  <c r="D14" i="1"/>
  <c r="N13" i="1"/>
  <c r="M13" i="1"/>
  <c r="L13" i="1"/>
  <c r="K13" i="1"/>
  <c r="F13" i="1"/>
  <c r="D13" i="1"/>
  <c r="N12" i="1"/>
  <c r="M12" i="1"/>
  <c r="L12" i="1"/>
  <c r="K12" i="1"/>
  <c r="O12" i="1" s="1"/>
  <c r="P12" i="1" s="1"/>
  <c r="Q12" i="1" s="1"/>
  <c r="F12" i="1"/>
  <c r="D12" i="1"/>
  <c r="N11" i="1"/>
  <c r="M11" i="1"/>
  <c r="L11" i="1"/>
  <c r="K11" i="1"/>
  <c r="F11" i="1"/>
  <c r="D11" i="1"/>
  <c r="N9" i="1"/>
  <c r="M9" i="1"/>
  <c r="L9" i="1"/>
  <c r="K9" i="1"/>
  <c r="F9" i="1"/>
  <c r="D9" i="1"/>
  <c r="N8" i="1"/>
  <c r="M8" i="1"/>
  <c r="L8" i="1"/>
  <c r="K8" i="1"/>
  <c r="F8" i="1"/>
  <c r="D8" i="1"/>
  <c r="N7" i="1"/>
  <c r="M7" i="1"/>
  <c r="L7" i="1"/>
  <c r="K7" i="1"/>
  <c r="O7" i="1" s="1"/>
  <c r="F7" i="1"/>
  <c r="D7" i="1"/>
  <c r="N6" i="1"/>
  <c r="M6" i="1"/>
  <c r="L6" i="1"/>
  <c r="K6" i="1"/>
  <c r="F6" i="1"/>
  <c r="D6" i="1"/>
  <c r="N5" i="1"/>
  <c r="M5" i="1"/>
  <c r="L5" i="1"/>
  <c r="K5" i="1"/>
  <c r="O5" i="1" s="1"/>
  <c r="F5" i="1"/>
  <c r="D5" i="1"/>
  <c r="N4" i="1"/>
  <c r="M4" i="1"/>
  <c r="L4" i="1"/>
  <c r="K4" i="1"/>
  <c r="F4" i="1"/>
  <c r="D4" i="1"/>
  <c r="O13" i="1" l="1"/>
  <c r="P13" i="1" s="1"/>
  <c r="Q13" i="1" s="1"/>
  <c r="O15" i="1"/>
  <c r="P15" i="1" s="1"/>
  <c r="Q15" i="1" s="1"/>
  <c r="O9" i="1"/>
  <c r="P9" i="1" s="1"/>
  <c r="Q9" i="1" s="1"/>
  <c r="O14" i="1"/>
  <c r="P14" i="1" s="1"/>
  <c r="Q14" i="1" s="1"/>
  <c r="O23" i="1"/>
  <c r="P23" i="1" s="1"/>
  <c r="Q23" i="1" s="1"/>
  <c r="P20" i="1"/>
  <c r="Q20" i="1" s="1"/>
  <c r="P22" i="1"/>
  <c r="Q22" i="1" s="1"/>
  <c r="O4" i="1"/>
  <c r="P4" i="1" s="1"/>
  <c r="Q4" i="1" s="1"/>
  <c r="O6" i="1"/>
  <c r="P6" i="1" s="1"/>
  <c r="Q6" i="1" s="1"/>
  <c r="O8" i="1"/>
  <c r="P8" i="1" s="1"/>
  <c r="Q8" i="1" s="1"/>
  <c r="O11" i="1"/>
  <c r="P11" i="1" s="1"/>
  <c r="Q11" i="1" s="1"/>
  <c r="P7" i="1"/>
  <c r="Q7" i="1" s="1"/>
  <c r="C29" i="1" l="1"/>
  <c r="P19" i="1"/>
  <c r="Q19" i="1" s="1"/>
  <c r="C28" i="1" s="1"/>
  <c r="P18" i="1"/>
  <c r="Q18" i="1" s="1"/>
  <c r="P5" i="1"/>
  <c r="Q5" i="1" s="1"/>
  <c r="P21" i="1"/>
  <c r="Q21" i="1" s="1"/>
  <c r="C27" i="1"/>
  <c r="C26" i="1"/>
</calcChain>
</file>

<file path=xl/sharedStrings.xml><?xml version="1.0" encoding="utf-8"?>
<sst xmlns="http://schemas.openxmlformats.org/spreadsheetml/2006/main" count="24" uniqueCount="23">
  <si>
    <t>NH3 VOLATILIZATION</t>
  </si>
  <si>
    <t>REAL</t>
  </si>
  <si>
    <t>DATE</t>
  </si>
  <si>
    <t>JAR</t>
  </si>
  <si>
    <t>NH4CL IN</t>
  </si>
  <si>
    <t>N IN</t>
  </si>
  <si>
    <t>REAL N IN</t>
  </si>
  <si>
    <t>FILTER 1</t>
  </si>
  <si>
    <t>FILTER 2</t>
  </si>
  <si>
    <t>EXTRACT</t>
  </si>
  <si>
    <t>NH4CL</t>
  </si>
  <si>
    <t>N FILTER 1</t>
  </si>
  <si>
    <t>N FILTER 2</t>
  </si>
  <si>
    <t>N EXTR</t>
  </si>
  <si>
    <t>N NH4CL</t>
  </si>
  <si>
    <t>N OUT</t>
  </si>
  <si>
    <t>-BLK</t>
  </si>
  <si>
    <t>% REC</t>
  </si>
  <si>
    <t>AVG%REC</t>
  </si>
  <si>
    <t>0.2 mg/L</t>
  </si>
  <si>
    <t>w/o 146%</t>
  </si>
  <si>
    <t>0.4mg/L</t>
  </si>
  <si>
    <t>0.6mg/L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</si>
</sst>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6" formatCode="\$#,##0_);&quot;($&quot;#,##0\)"/>
    <numFmt numFmtId="167" formatCode="mmmm\ d&quot;, &quot;yyyy"/>
    <numFmt numFmtId="168" formatCode="[&lt;36526]mm/dd/yy;mm/dd/yyyy"/>
    <numFmt numFmtId="169" formatCode="0.0000"/>
  </numFmts>
  <fonts count="4" x14ac:knownFonts="1">
    <font>
      <sz val="10"/>
      <name val="Arial"/>
    </font>
    <font>
      <sz val="10"/>
      <name val="Arial"/>
    </font>
    <font>
      <b/>
      <sz val="18"/>
      <name val="Arial"/>
    </font>
    <font>
      <b/>
      <sz val="12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auto="1"/>
      </top>
      <bottom/>
      <diagonal/>
    </border>
  </borders>
  <cellStyleXfs count="9">
    <xf numFmtId="0" fontId="0" fillId="0" borderId="0"/>
    <xf numFmtId="3" fontId="1" fillId="0" borderId="0" applyBorder="0" applyAlignment="0" applyProtection="0"/>
    <xf numFmtId="166" fontId="1" fillId="0" borderId="0" applyBorder="0" applyAlignment="0" applyProtection="0"/>
    <xf numFmtId="167" fontId="1" fillId="0" borderId="0" applyBorder="0" applyAlignment="0" applyProtection="0"/>
    <xf numFmtId="2" fontId="1" fillId="0" borderId="0" applyBorder="0" applyAlignment="0" applyProtection="0"/>
    <xf numFmtId="0" fontId="2" fillId="0" borderId="0" applyBorder="0" applyAlignment="0" applyProtection="0"/>
    <xf numFmtId="0" fontId="3" fillId="0" borderId="0" applyBorder="0" applyAlignment="0" applyProtection="0"/>
    <xf numFmtId="0" fontId="1" fillId="0" borderId="0" applyBorder="0" applyAlignment="0" applyProtection="0"/>
    <xf numFmtId="0" fontId="1" fillId="0" borderId="1" applyAlignment="0" applyProtection="0"/>
  </cellStyleXfs>
  <cellXfs count="4">
    <xf numFmtId="0" fontId="0" fillId="0" borderId="0" xfId="0"/>
    <xf numFmtId="0" fontId="0" fillId="0" borderId="0" xfId="7" applyFont="1" applyBorder="1" applyAlignment="1" applyProtection="1">
      <alignment horizontal="center"/>
    </xf>
    <xf numFmtId="168" fontId="0" fillId="0" borderId="0" xfId="7" applyNumberFormat="1" applyFont="1" applyBorder="1" applyAlignment="1" applyProtection="1"/>
    <xf numFmtId="169" fontId="0" fillId="0" borderId="0" xfId="7" applyNumberFormat="1" applyFont="1" applyBorder="1" applyAlignment="1" applyProtection="1"/>
  </cellXfs>
  <cellStyles count="9">
    <cellStyle name="Comma0" xfId="1"/>
    <cellStyle name="Currency0" xfId="2"/>
    <cellStyle name="Date" xfId="3"/>
    <cellStyle name="Fixed" xfId="4"/>
    <cellStyle name="Heading 1 1" xfId="5"/>
    <cellStyle name="Heading 2 1" xfId="6"/>
    <cellStyle name="Normal" xfId="0" builtinId="0"/>
    <cellStyle name="normal 2" xfId="7"/>
    <cellStyle name="Total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showOutlineSymbols="0" zoomScale="90" zoomScaleNormal="90" workbookViewId="0">
      <selection activeCell="C28" sqref="C28"/>
    </sheetView>
  </sheetViews>
  <sheetFormatPr defaultColWidth="9" defaultRowHeight="13.2" x14ac:dyDescent="0.25"/>
  <cols>
    <col min="1" max="1" width="10.109375" customWidth="1"/>
    <col min="2" max="2" width="3.88671875" customWidth="1"/>
    <col min="3" max="3" width="9.21875" customWidth="1"/>
    <col min="4" max="4" width="5.109375" customWidth="1"/>
    <col min="5" max="6" width="8.5546875" customWidth="1"/>
    <col min="7" max="7" width="8.21875" customWidth="1"/>
    <col min="8" max="8" width="8" customWidth="1"/>
    <col min="9" max="9" width="8.88671875" customWidth="1"/>
    <col min="10" max="10" width="7.109375" customWidth="1"/>
    <col min="11" max="11" width="9.21875" customWidth="1"/>
    <col min="12" max="12" width="9.44140625" customWidth="1"/>
    <col min="13" max="13" width="7.109375" customWidth="1"/>
    <col min="14" max="14" width="8.44140625" customWidth="1"/>
    <col min="15" max="15" width="7.21875" customWidth="1"/>
    <col min="16" max="16" width="7" customWidth="1"/>
    <col min="17" max="17" width="9.88671875" customWidth="1"/>
    <col min="18" max="18" width="1" customWidth="1"/>
    <col min="19" max="19" width="9.6640625" customWidth="1"/>
  </cols>
  <sheetData>
    <row r="1" spans="1:17" x14ac:dyDescent="0.25">
      <c r="A1" t="s">
        <v>0</v>
      </c>
    </row>
    <row r="2" spans="1:17" x14ac:dyDescent="0.25">
      <c r="A2" s="1"/>
      <c r="B2" s="1"/>
      <c r="C2" s="1"/>
      <c r="D2" s="1"/>
      <c r="E2" s="1" t="s">
        <v>1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2</v>
      </c>
      <c r="B3" s="1" t="s">
        <v>3</v>
      </c>
      <c r="C3" s="1" t="s">
        <v>4</v>
      </c>
      <c r="D3" s="1" t="s">
        <v>5</v>
      </c>
      <c r="E3" s="1" t="s">
        <v>4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  <c r="M3" s="1" t="s">
        <v>13</v>
      </c>
      <c r="N3" s="1" t="s">
        <v>14</v>
      </c>
      <c r="O3" s="1" t="s">
        <v>15</v>
      </c>
      <c r="P3" s="1" t="s">
        <v>16</v>
      </c>
      <c r="Q3" s="1" t="s">
        <v>17</v>
      </c>
    </row>
    <row r="4" spans="1:17" x14ac:dyDescent="0.25">
      <c r="A4" s="2">
        <v>35255</v>
      </c>
      <c r="B4">
        <v>1</v>
      </c>
      <c r="C4">
        <v>0.2</v>
      </c>
      <c r="D4">
        <f t="shared" ref="D4:D9" si="0">C4*25*0.778</f>
        <v>3.89</v>
      </c>
      <c r="E4">
        <v>0.19</v>
      </c>
      <c r="F4">
        <f t="shared" ref="F4:F9" si="1">E4*25*0.778</f>
        <v>3.6955</v>
      </c>
      <c r="G4">
        <v>0.19</v>
      </c>
      <c r="H4">
        <v>0.03</v>
      </c>
      <c r="I4">
        <v>0.04</v>
      </c>
      <c r="J4">
        <v>0.05</v>
      </c>
      <c r="K4">
        <f t="shared" ref="K4:M9" si="2">G4*20*0.778</f>
        <v>2.9563999999999999</v>
      </c>
      <c r="L4">
        <f t="shared" si="2"/>
        <v>0.46679999999999999</v>
      </c>
      <c r="M4">
        <f t="shared" si="2"/>
        <v>0.62240000000000006</v>
      </c>
      <c r="N4">
        <f t="shared" ref="N4:N9" si="3">J4*25*0.778</f>
        <v>0.97250000000000003</v>
      </c>
      <c r="O4">
        <f t="shared" ref="O4:O9" si="4">K4+L4+M4+N4</f>
        <v>5.0181000000000004</v>
      </c>
      <c r="P4">
        <f>O4-O9</f>
        <v>3.4621000000000004</v>
      </c>
      <c r="Q4" s="3">
        <f t="shared" ref="Q4:Q9" si="5">(P4/F4)*100</f>
        <v>93.684210526315809</v>
      </c>
    </row>
    <row r="5" spans="1:17" x14ac:dyDescent="0.25">
      <c r="A5" s="2">
        <v>35255</v>
      </c>
      <c r="B5">
        <v>2</v>
      </c>
      <c r="C5">
        <v>0.2</v>
      </c>
      <c r="D5">
        <f t="shared" si="0"/>
        <v>3.89</v>
      </c>
      <c r="E5">
        <v>0.19</v>
      </c>
      <c r="F5">
        <f t="shared" si="1"/>
        <v>3.6955</v>
      </c>
      <c r="G5">
        <v>0.2</v>
      </c>
      <c r="H5">
        <v>0.03</v>
      </c>
      <c r="I5">
        <v>0.03</v>
      </c>
      <c r="J5">
        <v>0.06</v>
      </c>
      <c r="K5">
        <f t="shared" si="2"/>
        <v>3.1120000000000001</v>
      </c>
      <c r="L5">
        <f t="shared" si="2"/>
        <v>0.46679999999999999</v>
      </c>
      <c r="M5">
        <f t="shared" si="2"/>
        <v>0.46679999999999999</v>
      </c>
      <c r="N5">
        <f t="shared" si="3"/>
        <v>1.167</v>
      </c>
      <c r="O5">
        <f t="shared" si="4"/>
        <v>5.2126000000000001</v>
      </c>
      <c r="P5">
        <f>O5-O9</f>
        <v>3.6566000000000001</v>
      </c>
      <c r="Q5" s="3">
        <f t="shared" si="5"/>
        <v>98.94736842105263</v>
      </c>
    </row>
    <row r="6" spans="1:17" x14ac:dyDescent="0.25">
      <c r="A6" s="2">
        <v>35255</v>
      </c>
      <c r="B6">
        <v>3</v>
      </c>
      <c r="C6">
        <v>0.2</v>
      </c>
      <c r="D6">
        <f t="shared" si="0"/>
        <v>3.89</v>
      </c>
      <c r="E6">
        <v>0.19</v>
      </c>
      <c r="F6">
        <f t="shared" si="1"/>
        <v>3.6955</v>
      </c>
      <c r="G6">
        <v>0.21</v>
      </c>
      <c r="H6">
        <v>0.02</v>
      </c>
      <c r="I6">
        <v>0.03</v>
      </c>
      <c r="J6">
        <v>0.05</v>
      </c>
      <c r="K6">
        <f t="shared" si="2"/>
        <v>3.2676000000000003</v>
      </c>
      <c r="L6">
        <f t="shared" si="2"/>
        <v>0.31120000000000003</v>
      </c>
      <c r="M6">
        <f t="shared" si="2"/>
        <v>0.46679999999999999</v>
      </c>
      <c r="N6">
        <f t="shared" si="3"/>
        <v>0.97250000000000003</v>
      </c>
      <c r="O6">
        <f t="shared" si="4"/>
        <v>5.0181000000000004</v>
      </c>
      <c r="P6">
        <f>O6-O9</f>
        <v>3.4621000000000004</v>
      </c>
      <c r="Q6" s="3">
        <f t="shared" si="5"/>
        <v>93.684210526315809</v>
      </c>
    </row>
    <row r="7" spans="1:17" x14ac:dyDescent="0.25">
      <c r="A7" s="2">
        <v>35255</v>
      </c>
      <c r="B7">
        <v>4</v>
      </c>
      <c r="C7">
        <v>0.2</v>
      </c>
      <c r="D7">
        <f t="shared" si="0"/>
        <v>3.89</v>
      </c>
      <c r="E7">
        <v>0.19</v>
      </c>
      <c r="F7">
        <f t="shared" si="1"/>
        <v>3.6955</v>
      </c>
      <c r="G7">
        <v>0.22</v>
      </c>
      <c r="H7">
        <v>0.03</v>
      </c>
      <c r="I7">
        <v>0.03</v>
      </c>
      <c r="J7">
        <v>0.05</v>
      </c>
      <c r="K7">
        <f t="shared" si="2"/>
        <v>3.4232000000000005</v>
      </c>
      <c r="L7">
        <f t="shared" si="2"/>
        <v>0.46679999999999999</v>
      </c>
      <c r="M7">
        <f t="shared" si="2"/>
        <v>0.46679999999999999</v>
      </c>
      <c r="N7">
        <f t="shared" si="3"/>
        <v>0.97250000000000003</v>
      </c>
      <c r="O7">
        <f t="shared" si="4"/>
        <v>5.3293000000000008</v>
      </c>
      <c r="P7">
        <f>O7-O9</f>
        <v>3.7733000000000008</v>
      </c>
      <c r="Q7" s="3">
        <f t="shared" si="5"/>
        <v>102.10526315789477</v>
      </c>
    </row>
    <row r="8" spans="1:17" x14ac:dyDescent="0.25">
      <c r="A8" s="2">
        <v>35255</v>
      </c>
      <c r="B8">
        <v>5</v>
      </c>
      <c r="C8">
        <v>0.2</v>
      </c>
      <c r="D8">
        <f t="shared" si="0"/>
        <v>3.89</v>
      </c>
      <c r="E8">
        <v>0.19</v>
      </c>
      <c r="F8">
        <f t="shared" si="1"/>
        <v>3.6955</v>
      </c>
      <c r="G8">
        <v>0.05</v>
      </c>
      <c r="H8">
        <v>0.04</v>
      </c>
      <c r="I8">
        <v>0.08</v>
      </c>
      <c r="J8">
        <v>0.19</v>
      </c>
      <c r="K8">
        <f t="shared" si="2"/>
        <v>0.77800000000000002</v>
      </c>
      <c r="L8">
        <f t="shared" si="2"/>
        <v>0.62240000000000006</v>
      </c>
      <c r="M8">
        <f t="shared" si="2"/>
        <v>1.2448000000000001</v>
      </c>
      <c r="N8">
        <f t="shared" si="3"/>
        <v>3.6955</v>
      </c>
      <c r="O8">
        <f t="shared" si="4"/>
        <v>6.3407</v>
      </c>
      <c r="P8">
        <f>O8-O9</f>
        <v>4.7847</v>
      </c>
      <c r="Q8" s="3">
        <f t="shared" si="5"/>
        <v>129.47368421052633</v>
      </c>
    </row>
    <row r="9" spans="1:17" x14ac:dyDescent="0.25">
      <c r="A9" s="2">
        <v>35255</v>
      </c>
      <c r="B9">
        <v>6</v>
      </c>
      <c r="C9">
        <v>0.2</v>
      </c>
      <c r="D9">
        <f t="shared" si="0"/>
        <v>3.89</v>
      </c>
      <c r="E9">
        <v>0.19</v>
      </c>
      <c r="F9">
        <f t="shared" si="1"/>
        <v>3.6955</v>
      </c>
      <c r="G9">
        <v>0.03</v>
      </c>
      <c r="H9">
        <v>0.03</v>
      </c>
      <c r="I9">
        <v>0.04</v>
      </c>
      <c r="K9">
        <f t="shared" si="2"/>
        <v>0.46679999999999999</v>
      </c>
      <c r="L9">
        <f t="shared" si="2"/>
        <v>0.46679999999999999</v>
      </c>
      <c r="M9">
        <f t="shared" si="2"/>
        <v>0.62240000000000006</v>
      </c>
      <c r="N9">
        <f t="shared" si="3"/>
        <v>0</v>
      </c>
      <c r="O9">
        <f t="shared" si="4"/>
        <v>1.556</v>
      </c>
      <c r="P9">
        <f>O9-O9</f>
        <v>0</v>
      </c>
      <c r="Q9" s="3">
        <f t="shared" si="5"/>
        <v>0</v>
      </c>
    </row>
    <row r="11" spans="1:17" x14ac:dyDescent="0.25">
      <c r="A11" s="2">
        <v>35264</v>
      </c>
      <c r="B11">
        <v>1</v>
      </c>
      <c r="C11">
        <v>0.2</v>
      </c>
      <c r="D11">
        <f t="shared" ref="D11:D16" si="6">C11*25*0.778</f>
        <v>3.89</v>
      </c>
      <c r="E11">
        <v>0.18</v>
      </c>
      <c r="F11">
        <f t="shared" ref="F11:F16" si="7">E11*25*0.778</f>
        <v>3.5010000000000003</v>
      </c>
      <c r="G11">
        <v>0.15</v>
      </c>
      <c r="H11">
        <v>0.05</v>
      </c>
      <c r="I11">
        <v>0.09</v>
      </c>
      <c r="J11">
        <v>0.05</v>
      </c>
      <c r="K11">
        <f t="shared" ref="K11:M16" si="8">G11*20*0.778</f>
        <v>2.3340000000000001</v>
      </c>
      <c r="L11">
        <f t="shared" si="8"/>
        <v>0.77800000000000002</v>
      </c>
      <c r="M11">
        <f t="shared" si="8"/>
        <v>1.4003999999999999</v>
      </c>
      <c r="N11">
        <f t="shared" ref="N11:N16" si="9">J11*25*0.778</f>
        <v>0.97250000000000003</v>
      </c>
      <c r="O11">
        <f t="shared" ref="O11:O16" si="10">K11+L11+M11+N11</f>
        <v>5.4848999999999997</v>
      </c>
      <c r="P11">
        <f>O11-O16</f>
        <v>3.9288999999999996</v>
      </c>
      <c r="Q11" s="3">
        <f t="shared" ref="Q11:Q16" si="11">(P11/F11)*100</f>
        <v>112.2222222222222</v>
      </c>
    </row>
    <row r="12" spans="1:17" x14ac:dyDescent="0.25">
      <c r="A12" s="2">
        <v>35264</v>
      </c>
      <c r="B12">
        <v>2</v>
      </c>
      <c r="C12">
        <v>0.4</v>
      </c>
      <c r="D12">
        <f t="shared" si="6"/>
        <v>7.78</v>
      </c>
      <c r="E12">
        <v>0.37</v>
      </c>
      <c r="F12">
        <f t="shared" si="7"/>
        <v>7.1965000000000003</v>
      </c>
      <c r="G12">
        <v>0.32</v>
      </c>
      <c r="H12">
        <v>0.05</v>
      </c>
      <c r="I12">
        <v>0.12</v>
      </c>
      <c r="J12">
        <v>0.08</v>
      </c>
      <c r="K12">
        <f t="shared" si="8"/>
        <v>4.9792000000000005</v>
      </c>
      <c r="L12">
        <f t="shared" si="8"/>
        <v>0.77800000000000002</v>
      </c>
      <c r="M12">
        <f t="shared" si="8"/>
        <v>1.8672</v>
      </c>
      <c r="N12">
        <f t="shared" si="9"/>
        <v>1.556</v>
      </c>
      <c r="O12">
        <f t="shared" si="10"/>
        <v>9.1804000000000023</v>
      </c>
      <c r="P12">
        <f>O12-O16</f>
        <v>7.6244000000000023</v>
      </c>
      <c r="Q12" s="3">
        <f t="shared" si="11"/>
        <v>105.94594594594598</v>
      </c>
    </row>
    <row r="13" spans="1:17" x14ac:dyDescent="0.25">
      <c r="A13" s="2">
        <v>35264</v>
      </c>
      <c r="B13">
        <v>3</v>
      </c>
      <c r="C13">
        <v>0.4</v>
      </c>
      <c r="D13">
        <f t="shared" si="6"/>
        <v>7.78</v>
      </c>
      <c r="E13">
        <v>0.37</v>
      </c>
      <c r="F13">
        <f t="shared" si="7"/>
        <v>7.1965000000000003</v>
      </c>
      <c r="G13">
        <v>0.28000000000000003</v>
      </c>
      <c r="H13">
        <v>0.06</v>
      </c>
      <c r="I13">
        <v>0.11</v>
      </c>
      <c r="J13">
        <v>0.1</v>
      </c>
      <c r="K13">
        <f t="shared" si="8"/>
        <v>4.3568000000000007</v>
      </c>
      <c r="L13">
        <f t="shared" si="8"/>
        <v>0.93359999999999999</v>
      </c>
      <c r="M13">
        <f t="shared" si="8"/>
        <v>1.7116000000000002</v>
      </c>
      <c r="N13">
        <f t="shared" si="9"/>
        <v>1.9450000000000001</v>
      </c>
      <c r="O13">
        <f t="shared" si="10"/>
        <v>8.947000000000001</v>
      </c>
      <c r="P13">
        <f>O13-O16</f>
        <v>7.3910000000000009</v>
      </c>
      <c r="Q13" s="3">
        <f t="shared" si="11"/>
        <v>102.70270270270272</v>
      </c>
    </row>
    <row r="14" spans="1:17" x14ac:dyDescent="0.25">
      <c r="A14" s="2">
        <v>35264</v>
      </c>
      <c r="B14">
        <v>4</v>
      </c>
      <c r="C14">
        <v>0.6</v>
      </c>
      <c r="D14">
        <f t="shared" si="6"/>
        <v>11.67</v>
      </c>
      <c r="E14">
        <v>0.56999999999999995</v>
      </c>
      <c r="F14">
        <f t="shared" si="7"/>
        <v>11.086499999999999</v>
      </c>
      <c r="G14">
        <v>0.35</v>
      </c>
      <c r="H14">
        <v>0.05</v>
      </c>
      <c r="I14">
        <v>0.14000000000000001</v>
      </c>
      <c r="J14">
        <v>0.18</v>
      </c>
      <c r="K14">
        <f t="shared" si="8"/>
        <v>5.4459999999999997</v>
      </c>
      <c r="L14">
        <f t="shared" si="8"/>
        <v>0.77800000000000002</v>
      </c>
      <c r="M14">
        <f t="shared" si="8"/>
        <v>2.1784000000000003</v>
      </c>
      <c r="N14">
        <f t="shared" si="9"/>
        <v>3.5010000000000003</v>
      </c>
      <c r="O14">
        <f t="shared" si="10"/>
        <v>11.903400000000001</v>
      </c>
      <c r="P14">
        <f>O14-O16</f>
        <v>10.3474</v>
      </c>
      <c r="Q14" s="3">
        <f t="shared" si="11"/>
        <v>93.333333333333343</v>
      </c>
    </row>
    <row r="15" spans="1:17" x14ac:dyDescent="0.25">
      <c r="A15" s="2">
        <v>35264</v>
      </c>
      <c r="B15">
        <v>5</v>
      </c>
      <c r="C15">
        <v>0.6</v>
      </c>
      <c r="D15">
        <f t="shared" si="6"/>
        <v>11.67</v>
      </c>
      <c r="E15">
        <v>0.56999999999999995</v>
      </c>
      <c r="F15">
        <f t="shared" si="7"/>
        <v>11.086499999999999</v>
      </c>
      <c r="G15">
        <v>0.41</v>
      </c>
      <c r="H15">
        <v>0.05</v>
      </c>
      <c r="I15">
        <v>0.14000000000000001</v>
      </c>
      <c r="J15">
        <v>0.13</v>
      </c>
      <c r="K15">
        <f t="shared" si="8"/>
        <v>6.3795999999999999</v>
      </c>
      <c r="L15">
        <f t="shared" si="8"/>
        <v>0.77800000000000002</v>
      </c>
      <c r="M15">
        <f t="shared" si="8"/>
        <v>2.1784000000000003</v>
      </c>
      <c r="N15">
        <f t="shared" si="9"/>
        <v>2.5285000000000002</v>
      </c>
      <c r="O15">
        <f t="shared" si="10"/>
        <v>11.8645</v>
      </c>
      <c r="P15">
        <f>O15-O16</f>
        <v>10.308499999999999</v>
      </c>
      <c r="Q15" s="3">
        <f t="shared" si="11"/>
        <v>92.982456140350877</v>
      </c>
    </row>
    <row r="16" spans="1:17" x14ac:dyDescent="0.25">
      <c r="A16" s="2">
        <v>35264</v>
      </c>
      <c r="B16">
        <v>6</v>
      </c>
      <c r="C16">
        <v>0</v>
      </c>
      <c r="D16">
        <f t="shared" si="6"/>
        <v>0</v>
      </c>
      <c r="E16">
        <v>0</v>
      </c>
      <c r="F16">
        <f t="shared" si="7"/>
        <v>0</v>
      </c>
      <c r="G16">
        <v>0.05</v>
      </c>
      <c r="H16">
        <v>0.04</v>
      </c>
      <c r="I16">
        <v>0.01</v>
      </c>
      <c r="J16">
        <v>0</v>
      </c>
      <c r="K16">
        <f t="shared" si="8"/>
        <v>0.77800000000000002</v>
      </c>
      <c r="L16">
        <f t="shared" si="8"/>
        <v>0.62240000000000006</v>
      </c>
      <c r="M16">
        <f t="shared" si="8"/>
        <v>0.15560000000000002</v>
      </c>
      <c r="N16">
        <f t="shared" si="9"/>
        <v>0</v>
      </c>
      <c r="O16">
        <f t="shared" si="10"/>
        <v>1.556</v>
      </c>
      <c r="P16">
        <f>O16-O16</f>
        <v>0</v>
      </c>
      <c r="Q16" s="3" t="e">
        <f t="shared" si="11"/>
        <v>#DIV/0!</v>
      </c>
    </row>
    <row r="17" spans="1:17" x14ac:dyDescent="0.25">
      <c r="Q17" s="3"/>
    </row>
    <row r="18" spans="1:17" x14ac:dyDescent="0.25">
      <c r="A18" s="2">
        <v>35270</v>
      </c>
      <c r="B18">
        <v>1</v>
      </c>
      <c r="C18">
        <v>0.2</v>
      </c>
      <c r="D18">
        <f t="shared" ref="D18:D23" si="12">C18*25*0.778</f>
        <v>3.89</v>
      </c>
      <c r="E18">
        <v>0.15</v>
      </c>
      <c r="F18">
        <f t="shared" ref="F18:F23" si="13">E18*25*0.778</f>
        <v>2.9175</v>
      </c>
      <c r="G18">
        <v>0.2</v>
      </c>
      <c r="H18">
        <v>0.03</v>
      </c>
      <c r="I18">
        <v>0.1</v>
      </c>
      <c r="J18">
        <v>0.06</v>
      </c>
      <c r="K18">
        <f t="shared" ref="K18:M23" si="14">G18*20*0.778</f>
        <v>3.1120000000000001</v>
      </c>
      <c r="L18">
        <f t="shared" si="14"/>
        <v>0.46679999999999999</v>
      </c>
      <c r="M18">
        <f t="shared" si="14"/>
        <v>1.556</v>
      </c>
      <c r="N18">
        <f t="shared" ref="N18:N23" si="15">J18*25*0.778</f>
        <v>1.167</v>
      </c>
      <c r="O18">
        <f t="shared" ref="O18:O23" si="16">K18+L18+M18+N18</f>
        <v>6.3018000000000001</v>
      </c>
      <c r="P18">
        <f>O18-O23</f>
        <v>4.2789999999999999</v>
      </c>
      <c r="Q18" s="3">
        <f t="shared" ref="Q18:Q23" si="17">(P18/F18)*100</f>
        <v>146.66666666666666</v>
      </c>
    </row>
    <row r="19" spans="1:17" x14ac:dyDescent="0.25">
      <c r="A19" s="2">
        <v>35270</v>
      </c>
      <c r="B19">
        <v>2</v>
      </c>
      <c r="C19">
        <v>0.4</v>
      </c>
      <c r="D19">
        <f t="shared" si="12"/>
        <v>7.78</v>
      </c>
      <c r="E19">
        <v>0.34</v>
      </c>
      <c r="F19">
        <f t="shared" si="13"/>
        <v>6.6130000000000004</v>
      </c>
      <c r="G19">
        <v>0.32</v>
      </c>
      <c r="H19">
        <v>0.04</v>
      </c>
      <c r="I19">
        <v>0.08</v>
      </c>
      <c r="J19">
        <v>0.06</v>
      </c>
      <c r="K19">
        <f t="shared" si="14"/>
        <v>4.9792000000000005</v>
      </c>
      <c r="L19">
        <f t="shared" si="14"/>
        <v>0.62240000000000006</v>
      </c>
      <c r="M19">
        <f t="shared" si="14"/>
        <v>1.2448000000000001</v>
      </c>
      <c r="N19">
        <f t="shared" si="15"/>
        <v>1.167</v>
      </c>
      <c r="O19">
        <f t="shared" si="16"/>
        <v>8.0134000000000007</v>
      </c>
      <c r="P19">
        <f>O19-O23</f>
        <v>5.9906000000000006</v>
      </c>
      <c r="Q19" s="3">
        <f t="shared" si="17"/>
        <v>90.588235294117652</v>
      </c>
    </row>
    <row r="20" spans="1:17" x14ac:dyDescent="0.25">
      <c r="A20" s="2">
        <v>35270</v>
      </c>
      <c r="B20">
        <v>3</v>
      </c>
      <c r="C20">
        <v>0.4</v>
      </c>
      <c r="D20">
        <f t="shared" si="12"/>
        <v>7.78</v>
      </c>
      <c r="E20">
        <v>0.34</v>
      </c>
      <c r="F20">
        <f t="shared" si="13"/>
        <v>6.6130000000000004</v>
      </c>
      <c r="G20">
        <v>0.31</v>
      </c>
      <c r="H20">
        <v>0.05</v>
      </c>
      <c r="I20">
        <v>0.06</v>
      </c>
      <c r="J20">
        <v>0.08</v>
      </c>
      <c r="K20">
        <f t="shared" si="14"/>
        <v>4.8235999999999999</v>
      </c>
      <c r="L20">
        <f t="shared" si="14"/>
        <v>0.77800000000000002</v>
      </c>
      <c r="M20">
        <f t="shared" si="14"/>
        <v>0.93359999999999999</v>
      </c>
      <c r="N20">
        <f t="shared" si="15"/>
        <v>1.556</v>
      </c>
      <c r="O20">
        <f t="shared" si="16"/>
        <v>8.0912000000000006</v>
      </c>
      <c r="P20">
        <f>O20-O23</f>
        <v>6.0684000000000005</v>
      </c>
      <c r="Q20" s="3">
        <f t="shared" si="17"/>
        <v>91.764705882352942</v>
      </c>
    </row>
    <row r="21" spans="1:17" x14ac:dyDescent="0.25">
      <c r="A21" s="2">
        <v>35270</v>
      </c>
      <c r="B21">
        <v>4</v>
      </c>
      <c r="C21">
        <v>0.6</v>
      </c>
      <c r="D21">
        <f t="shared" si="12"/>
        <v>11.67</v>
      </c>
      <c r="E21">
        <v>0.54</v>
      </c>
      <c r="F21">
        <f t="shared" si="13"/>
        <v>10.503</v>
      </c>
      <c r="G21">
        <v>0.48</v>
      </c>
      <c r="H21">
        <v>0.03</v>
      </c>
      <c r="I21">
        <v>7.0000000000000007E-2</v>
      </c>
      <c r="J21">
        <v>0.11</v>
      </c>
      <c r="K21">
        <f t="shared" si="14"/>
        <v>7.4687999999999999</v>
      </c>
      <c r="L21">
        <f t="shared" si="14"/>
        <v>0.46679999999999999</v>
      </c>
      <c r="M21">
        <f t="shared" si="14"/>
        <v>1.0892000000000002</v>
      </c>
      <c r="N21">
        <f t="shared" si="15"/>
        <v>2.1395</v>
      </c>
      <c r="O21">
        <f t="shared" si="16"/>
        <v>11.164300000000001</v>
      </c>
      <c r="P21">
        <f>O21-O23</f>
        <v>9.1415000000000006</v>
      </c>
      <c r="Q21" s="3">
        <f t="shared" si="17"/>
        <v>87.037037037037052</v>
      </c>
    </row>
    <row r="22" spans="1:17" x14ac:dyDescent="0.25">
      <c r="A22" s="2">
        <v>35270</v>
      </c>
      <c r="B22">
        <v>5</v>
      </c>
      <c r="C22">
        <v>0.6</v>
      </c>
      <c r="D22">
        <f t="shared" si="12"/>
        <v>11.67</v>
      </c>
      <c r="E22">
        <v>0.54</v>
      </c>
      <c r="F22">
        <f t="shared" si="13"/>
        <v>10.503</v>
      </c>
      <c r="G22">
        <v>0.56999999999999995</v>
      </c>
      <c r="H22">
        <v>0.04</v>
      </c>
      <c r="I22">
        <v>0.08</v>
      </c>
      <c r="J22">
        <v>7.0000000000000007E-2</v>
      </c>
      <c r="K22">
        <f t="shared" si="14"/>
        <v>8.8691999999999993</v>
      </c>
      <c r="L22">
        <f t="shared" si="14"/>
        <v>0.62240000000000006</v>
      </c>
      <c r="M22">
        <f t="shared" si="14"/>
        <v>1.2448000000000001</v>
      </c>
      <c r="N22">
        <f t="shared" si="15"/>
        <v>1.3615000000000002</v>
      </c>
      <c r="O22">
        <f t="shared" si="16"/>
        <v>12.097899999999999</v>
      </c>
      <c r="P22">
        <f>O22-O23</f>
        <v>10.075099999999999</v>
      </c>
      <c r="Q22" s="3">
        <f t="shared" si="17"/>
        <v>95.92592592592591</v>
      </c>
    </row>
    <row r="23" spans="1:17" x14ac:dyDescent="0.25">
      <c r="A23" s="2">
        <v>35270</v>
      </c>
      <c r="B23">
        <v>6</v>
      </c>
      <c r="C23">
        <v>0</v>
      </c>
      <c r="D23">
        <f t="shared" si="12"/>
        <v>0</v>
      </c>
      <c r="E23">
        <v>0</v>
      </c>
      <c r="F23">
        <f t="shared" si="13"/>
        <v>0</v>
      </c>
      <c r="G23">
        <v>0.04</v>
      </c>
      <c r="H23">
        <v>0.04</v>
      </c>
      <c r="I23">
        <v>0.05</v>
      </c>
      <c r="J23">
        <v>0</v>
      </c>
      <c r="K23">
        <f t="shared" si="14"/>
        <v>0.62240000000000006</v>
      </c>
      <c r="L23">
        <f t="shared" si="14"/>
        <v>0.62240000000000006</v>
      </c>
      <c r="M23">
        <f t="shared" si="14"/>
        <v>0.77800000000000002</v>
      </c>
      <c r="N23">
        <f t="shared" si="15"/>
        <v>0</v>
      </c>
      <c r="O23">
        <f t="shared" si="16"/>
        <v>2.0228000000000002</v>
      </c>
      <c r="P23">
        <f>O23-O23</f>
        <v>0</v>
      </c>
      <c r="Q23" s="3" t="e">
        <f t="shared" si="17"/>
        <v>#DIV/0!</v>
      </c>
    </row>
    <row r="25" spans="1:17" x14ac:dyDescent="0.25">
      <c r="A25" t="s">
        <v>18</v>
      </c>
    </row>
    <row r="26" spans="1:17" x14ac:dyDescent="0.25">
      <c r="A26" s="1" t="s">
        <v>19</v>
      </c>
      <c r="C26" s="3">
        <f>AVERAGE(Q4:Q8,Q11,Q18)</f>
        <v>110.96908939014203</v>
      </c>
    </row>
    <row r="27" spans="1:17" x14ac:dyDescent="0.25">
      <c r="A27" s="1" t="s">
        <v>20</v>
      </c>
      <c r="C27" s="3">
        <f>AVERAGE(Q4:Q8,Q11)</f>
        <v>105.01949317738793</v>
      </c>
    </row>
    <row r="28" spans="1:17" x14ac:dyDescent="0.25">
      <c r="A28" s="1" t="s">
        <v>21</v>
      </c>
      <c r="C28" s="3">
        <f>AVERAGE(Q12,Q13,Q19,Q20)</f>
        <v>97.750397456279813</v>
      </c>
    </row>
    <row r="29" spans="1:17" x14ac:dyDescent="0.25">
      <c r="A29" s="1" t="s">
        <v>22</v>
      </c>
      <c r="C29" s="3">
        <f>AVERAGE(Q14,Q15,Q21,Q22)</f>
        <v>92.319688109161802</v>
      </c>
    </row>
    <row r="30" spans="1:17" x14ac:dyDescent="0.25">
      <c r="C30" s="3"/>
    </row>
  </sheetData>
  <printOptions gridLines="1"/>
  <pageMargins left="0.69930555555555496" right="0" top="0.83333333333333304" bottom="0.83333333333333304" header="0.33333333333333298" footer="0.51180555555555496"/>
  <pageSetup orientation="landscape" horizontalDpi="300" verticalDpi="300"/>
  <headerFooter>
    <oddHeader>&amp;L STDRUNS3.WB1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Lovett</dc:creator>
  <dc:description/>
  <cp:lastModifiedBy>Gary Lovett</cp:lastModifiedBy>
  <cp:revision>0</cp:revision>
  <dcterms:created xsi:type="dcterms:W3CDTF">1999-12-20T16:07:04Z</dcterms:created>
  <dcterms:modified xsi:type="dcterms:W3CDTF">2022-06-07T13:10:37Z</dcterms:modified>
  <dc:language>en-US</dc:language>
</cp:coreProperties>
</file>